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GitHub\CienciasSociales\fuentes\contenidos\grado08\guion07\"/>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<sst xmlns="http://schemas.openxmlformats.org/spreadsheetml/2006/main" count="392" uniqueCount="214">
  <si>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</si>
  <si>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</si>
  <si>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</si>
  <si>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</si>
  <si>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</si>
  <si>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</si>
  <si>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</si>
  <si>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</si>
  <si>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</si>
  <si>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</si>
  <si>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</si>
  <si>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</si>
  <si>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</si>
  <si>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</si>
  <si>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</si>
  <si>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</si>
  <si>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</si>
  <si>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</si>
  <si>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</si>
  <si>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</si>
  <si>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</si>
  <si>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</si>
  <si>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</si>
  <si>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</si>
  <si>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</si>
  <si>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</si>
  <si>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</si>
  <si>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</si>
  <si>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</si>
  <si>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</si>
  <si>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</si>
  <si>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</si>
  <si>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</si>
  <si>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</si>
  <si>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</si>
  <si>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</si>
  <si>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</si>
  <si>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</si>
  <si>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</si>
  <si>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</si>
  <si>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</si>
  <si>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</si>
  <si>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</si>
  <si>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</si>
  <si>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</si>
  <si>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</si>
  <si>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</si>
  <si>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</si>
  <si>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</si>
  <si>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</si>
  <si>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</si>
  <si>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</si>
  <si>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</si>
  <si>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</si>
  <si>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</si>
  <si>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</si>
  <si>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</si>
  <si>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</si>
  <si>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</si>
  <si>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</si>
  <si>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</si>
  <si>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</si>
  <si>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</si>
  <si>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</si>
  <si>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</si>
  <si>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</si>
  <si>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</si>
  <si>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</si>
  <si>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</si>
  <si>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</si>
  <si>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</si>
  <si>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</si>
  <si>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</si>
  <si>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</si>
  <si>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</si>
  <si>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</si>
  <si>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</si>
  <si>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</si>
  <si>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</si>
  <si>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</si>
  <si>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</si>
  <si>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</si>
  <si>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</si>
  <si>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</si>
  <si>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</si>
  <si>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</si>
  <si>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</si>
  <si>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</si>
  <si>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</si>
  <si>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</si>
  <si>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</si>
  <si>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</si>
  <si>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</si>
  <si>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</si>
  <si>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</si>
  <si>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</si>
  <si>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</si>
  <si>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</si>
  <si>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</si>
  <si>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</si>
  <si>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</si>
  <si>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</si>
  <si>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</si>
  <si>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</si>
  <si>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</si>
  <si>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</si>
  <si>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</si>
  <si>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</si>
  <si>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</si>
  <si>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</si>
  <si>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</si>
  <si>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</si>
  <si>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</si>
  <si>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</si>
  <si>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</si>
  <si>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</si>
  <si>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</si>
  <si>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</si>
  <si>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</si>
  <si>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</si>
  <si>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</si>
  <si>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</si>
  <si>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</si>
  <si>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</si>
  <si>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</si>
  <si>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</si>
  <si>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</si>
  <si>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</si>
  <si>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</si>
  <si>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</si>
  <si>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</si>
  <si>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</si>
  <si>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</si>
  <si>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</si>
  <si>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</si>
  <si>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</si>
  <si>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</si>
  <si>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</si>
  <si>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</si>
  <si>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</si>
  <si>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</si>
  <si>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</si>
  <si>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</si>
  <si>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</si>
  <si>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</si>
  <si>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</si>
  <si>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</si>
  <si>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</si>
  <si>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</si>
  <si>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</si>
  <si>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</si>
  <si>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</si>
  <si>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</si>
  <si>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</si>
  <si>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</si>
  <si>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</si>
  <si>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</si>
  <si>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</si>
  <si>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</si>
  <si>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</si>
  <si>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</si>
  <si>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</si>
  <si>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</si>
  <si>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</si>
  <si>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</si>
  <si>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</si>
  <si>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</si>
  <si>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</si>
  <si>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</si>
  <si>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</si>
  <si>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</si>
  <si>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</si>
  <si>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</si>
  <si>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</si>
  <si>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</si>
  <si>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</si>
  <si>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</si>
  <si>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</si>
  <si>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</si>
  <si>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</si>
  <si>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</si>
  <si>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</si>
  <si>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</si>
  <si>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</si>
  <si>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</si>
  <si>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</si>
  <si>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</si>
  <si>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Latinoamérica en la segunda mitad del siglo XIX</t>
  </si>
  <si>
    <t>Nathalia Castañeda</t>
  </si>
  <si>
    <t>CS_08_07_REC200</t>
  </si>
  <si>
    <t>Shutterstock 127977017</t>
  </si>
  <si>
    <t>Ilustración</t>
  </si>
  <si>
    <t/>
  </si>
  <si>
    <t>Latinoamérica interconectada</t>
  </si>
  <si>
    <t>Imagen para pestaña PRESENTACIÓN.</t>
  </si>
  <si>
    <t>Shutterstock 218902558</t>
  </si>
  <si>
    <t>Ferrocarril</t>
  </si>
  <si>
    <t>Imagen para pestaña CONCEPTOS.</t>
  </si>
  <si>
    <t>Shutterstock 320549678</t>
  </si>
  <si>
    <t>Tiro al blanco</t>
  </si>
  <si>
    <t>Imagen para pestaña OBJETIVOS.</t>
  </si>
  <si>
    <t>Shutterstock 120452140</t>
  </si>
  <si>
    <t>Libro y signos</t>
  </si>
  <si>
    <t>Imagen para la pestaña INVESTIGACIÓN.</t>
  </si>
  <si>
    <t>Shutterstock 236659255</t>
  </si>
  <si>
    <t>Fotografía</t>
  </si>
  <si>
    <t>Grupo reunido</t>
  </si>
  <si>
    <t>Imagen para la pestaña ANÁLISIS.</t>
  </si>
  <si>
    <t>Shutterstock 150798149</t>
  </si>
  <si>
    <t>Rostros</t>
  </si>
  <si>
    <t>Imagen para la pestaña SÍNTESIS.</t>
  </si>
  <si>
    <t>Shutterstock 221005834</t>
  </si>
  <si>
    <t>Caritas</t>
  </si>
  <si>
    <t>Imagen para la pestaña EVALUACIÓN.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</si>
</sst>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K17" sqref="K17"/>
    </sheetView>
  </sheetViews>
  <sheetFormatPr baseColWidth="10" defaultColWidth="10.8984375" defaultRowHeight="13.2" x14ac:dyDescent="0.25"/>
  <cols>
    <col min="1" max="1" width="7" style="2" customWidth="1"/>
    <col min="2" max="2" width="21" style="2" customWidth="1"/>
    <col min="3" max="3" width="21.19921875" style="2" customWidth="1"/>
    <col min="4" max="4" width="19.0976562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 xml:space="preserve">Ubicación de la imagen en el recurso </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6" x14ac:dyDescent="0.3">
      <c r="A3" s="1"/>
      <c r="B3" s="4" t="s">
        <v>8</v>
      </c>
      <c r="C3" s="87">
        <v>8</v>
      </c>
      <c r="D3" s="88"/>
      <c r="F3" s="80">
        <v>42456</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Motor del recurso</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 xml:space="preserve">Ubicación de la imagen en el recurso </v>
      </c>
      <c r="F9" s="57" t="s">
        <v>61</v>
      </c>
      <c r="G9" s="57" t="s">
        <v>59</v>
      </c>
      <c r="H9" s="57" t="s">
        <v>60</v>
      </c>
      <c r="I9" s="57" t="s">
        <v>114</v>
      </c>
      <c r="J9" s="18" t="s">
        <v>6</v>
      </c>
      <c r="K9" s="19" t="s">
        <v>7</v>
      </c>
      <c r="O9" s="2" t="str">
        <f>'Definición técnica de imagenes'!A11</f>
        <v>M10B</v>
      </c>
    </row>
    <row r="10" spans="1:16" s="11" customFormat="1" ht="26.4" x14ac:dyDescent="0.25">
      <c r="A10" s="12" t="str">
        <f>IF(OR(B10&lt;&gt;"",J10&lt;&gt;""),"IMG01","")</f>
        <v>IMG01</v>
      </c>
      <c r="B10" s="62" t="s">
        <v>190</v>
      </c>
      <c r="C10" s="20" t="str">
        <f t="shared" ref="C10:C41" si="0">IF(OR(B10&lt;&gt;"",J10&lt;&gt;""),IF($G$4="Recurso",CONCATENATE($G$4," ",$G$5),$G$4),"")</f>
        <v xml:space="preserve">Recurso </v>
      </c>
      <c r="D10" s="63" t="s">
        <v>191</v>
      </c>
      <c r="E10" s="63" t="s">
        <v>192</v>
      </c>
      <c r="F10" s="13" t="e">
        <f t="shared" ref="F10" ca="1" si="1">IF(OR(B10&lt;&gt;"",J10&lt;&gt;""),CONCATENATE($C$7,"_",$A10,IF($G$4="Cuaderno de Estudio","_small",CONCATENATE(IF(I10="","","n"),IF(LEFT($G$5,1)="F",".jpg",".png")))),"")</f>
        <v>#N/A</v>
      </c>
      <c r="G10" s="13" t="e">
        <f ca="1">IF($F10&lt;&gt;"",IF($G$4="Recurso",VLOOKUP($E10,OFFSET('Definición técnica de imagenes'!$A$1,MATCH($G$5,'Definición técnica de imagenes'!$A$1:$A$104,0)-1,1,COUNTIF('Definición técnica de imagenes'!$A$3:$A$102,$G$5),5),5,FALSE),'Definición técnica de imagenes'!$F$16),"")</f>
        <v>#N/A</v>
      </c>
      <c r="H10" s="13" t="e">
        <f t="shared" ref="H10" ca="1" si="2">IF(AND(I10&lt;&gt;"",I10&lt;&gt;0),IF(OR(B10&lt;&gt;"",J10&lt;&gt;""),CONCATENATE($C$7,"_",$A10,IF($G$4="Cuaderno de Estudio","_zoom",CONCATENATE("a",IF(LEFT($G$5,1)="F",".jpg",".png")))),""),"")</f>
        <v>#N/A</v>
      </c>
      <c r="I10" s="13" t="e">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#N/A</v>
      </c>
      <c r="J10" s="63" t="s">
        <v>193</v>
      </c>
      <c r="K10" s="64" t="s">
        <v>194</v>
      </c>
      <c r="O10" s="2" t="str">
        <f>'Definición técnica de imagenes'!A12</f>
        <v>M12D</v>
      </c>
    </row>
    <row r="11" spans="1:16" s="11" customFormat="1" ht="26.4" x14ac:dyDescent="0.25">
      <c r="A11" s="12" t="str">
        <f t="shared" ref="A11:A18" si="3">IF(OR(B11&lt;&gt;"",J11&lt;&gt;""),CONCATENATE(LEFT(A10,3),IF(MID(A10,4,2)+1&lt;10,CONCATENATE("0",MID(A10,4,2)+1))),"")</f>
        <v>IMG02</v>
      </c>
      <c r="B11" s="62" t="s">
        <v>195</v>
      </c>
      <c r="C11" s="20" t="str">
        <f t="shared" si="0"/>
        <v xml:space="preserve">Recurso </v>
      </c>
      <c r="D11" s="63" t="s">
        <v>191</v>
      </c>
      <c r="E11" s="63"/>
      <c r="F11" s="13" t="e">
        <f t="shared" ref="F11:F74" ca="1" si="4">IF(OR(B11&lt;&gt;"",J11&lt;&gt;""),CONCATENATE($C$7,"_",$A11,IF($G$4="Cuaderno de Estudio","_small",CONCATENATE(IF(I11="","","n"),IF(LEFT($G$5,1)="F",".jpg",".png")))),"")</f>
        <v>#N/A</v>
      </c>
      <c r="G11" s="13" t="e">
        <f ca="1">IF($F11&lt;&gt;"",IF($G$4="Recurso",VLOOKUP($E11,OFFSET('Definición técnica de imagenes'!$A$1,MATCH($G$5,'Definición técnica de imagenes'!$A$1:$A$104,0)-1,1,COUNTIF('Definición técnica de imagenes'!$A$3:$A$102,$G$5),5),5,FALSE),'Definición técnica de imagenes'!$F$16),"")</f>
        <v>#N/A</v>
      </c>
      <c r="H11" s="13" t="e">
        <f t="shared" ref="H11:H74" ca="1" si="5">IF(AND(I11&lt;&gt;"",I11&lt;&gt;0),IF(OR(B11&lt;&gt;"",J11&lt;&gt;""),CONCATENATE($C$7,"_",$A11,IF($G$4="Cuaderno de Estudio","_zoom",CONCATENATE("a",IF(LEFT($G$5,1)="F",".jpg",".png")))),""),"")</f>
        <v>#N/A</v>
      </c>
      <c r="I11" s="13" t="e">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#N/A</v>
      </c>
      <c r="J11" s="64" t="s">
        <v>196</v>
      </c>
      <c r="K11" s="65" t="s">
        <v>197</v>
      </c>
      <c r="O11" s="2" t="str">
        <f>'Definición técnica de imagenes'!A13</f>
        <v>M101</v>
      </c>
    </row>
    <row r="12" spans="1:16" s="11" customFormat="1" ht="26.4" x14ac:dyDescent="0.25">
      <c r="A12" s="12" t="str">
        <f t="shared" si="3"/>
        <v>IMG03</v>
      </c>
      <c r="B12" s="62" t="s">
        <v>198</v>
      </c>
      <c r="C12" s="20" t="str">
        <f t="shared" si="0"/>
        <v xml:space="preserve">Recurso </v>
      </c>
      <c r="D12" s="63" t="s">
        <v>191</v>
      </c>
      <c r="E12" s="63"/>
      <c r="F12" s="13" t="e">
        <f t="shared" ca="1" si="4"/>
        <v>#N/A</v>
      </c>
      <c r="G12" s="13" t="e">
        <f ca="1">IF($F12&lt;&gt;"",IF($G$4="Recurso",VLOOKUP($E12,OFFSET('Definición técnica de imagenes'!$A$1,MATCH($G$5,'Definición técnica de imagenes'!$A$1:$A$104,0)-1,1,COUNTIF('Definición técnica de imagenes'!$A$3:$A$102,$G$5),5),5,FALSE),'Definición técnica de imagenes'!$F$16),"")</f>
        <v>#N/A</v>
      </c>
      <c r="H12" s="13" t="e">
        <f t="shared" ca="1" si="5"/>
        <v>#N/A</v>
      </c>
      <c r="I12" s="13" t="e">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#N/A</v>
      </c>
      <c r="J12" s="64" t="s">
        <v>199</v>
      </c>
      <c r="K12" s="64" t="s">
        <v>200</v>
      </c>
      <c r="O12" s="2" t="str">
        <f>'Definición técnica de imagenes'!A18</f>
        <v>Diaporama F1</v>
      </c>
    </row>
    <row r="13" spans="1:16" s="11" customFormat="1" ht="26.4" x14ac:dyDescent="0.25">
      <c r="A13" s="12" t="str">
        <f t="shared" si="3"/>
        <v>IMG04</v>
      </c>
      <c r="B13" s="62" t="s">
        <v>201</v>
      </c>
      <c r="C13" s="20" t="str">
        <f t="shared" si="0"/>
        <v xml:space="preserve">Recurso </v>
      </c>
      <c r="D13" s="63" t="s">
        <v>191</v>
      </c>
      <c r="E13" s="63"/>
      <c r="F13" s="13" t="e">
        <f t="shared" ca="1" si="4"/>
        <v>#N/A</v>
      </c>
      <c r="G13" s="13" t="e">
        <f ca="1">IF($F13&lt;&gt;"",IF($G$4="Recurso",VLOOKUP($E13,OFFSET('Definición técnica de imagenes'!$A$1,MATCH($G$5,'Definición técnica de imagenes'!$A$1:$A$104,0)-1,1,COUNTIF('Definición técnica de imagenes'!$A$3:$A$102,$G$5),5),5,FALSE),'Definición técnica de imagenes'!$F$16),"")</f>
        <v>#N/A</v>
      </c>
      <c r="H13" s="13" t="e">
        <f t="shared" ca="1" si="5"/>
        <v>#N/A</v>
      </c>
      <c r="I13" s="13" t="e">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#N/A</v>
      </c>
      <c r="J13" s="64" t="s">
        <v>202</v>
      </c>
      <c r="K13" s="64" t="s">
        <v>203</v>
      </c>
      <c r="O13" s="2" t="str">
        <f>'Definición técnica de imagenes'!A19</f>
        <v>F4</v>
      </c>
    </row>
    <row r="14" spans="1:16" s="11" customFormat="1" ht="26.4" x14ac:dyDescent="0.25">
      <c r="A14" s="12" t="str">
        <f t="shared" si="3"/>
        <v>IMG05</v>
      </c>
      <c r="B14" s="62" t="s">
        <v>204</v>
      </c>
      <c r="C14" s="20" t="str">
        <f t="shared" si="0"/>
        <v xml:space="preserve">Recurso </v>
      </c>
      <c r="D14" s="63" t="s">
        <v>205</v>
      </c>
      <c r="E14" s="63"/>
      <c r="F14" s="13" t="e">
        <f t="shared" ca="1" si="4"/>
        <v>#N/A</v>
      </c>
      <c r="G14" s="13" t="e">
        <f ca="1">IF($F14&lt;&gt;"",IF($G$4="Recurso",VLOOKUP($E14,OFFSET('Definición técnica de imagenes'!$A$1,MATCH($G$5,'Definición técnica de imagenes'!$A$1:$A$104,0)-1,1,COUNTIF('Definición técnica de imagenes'!$A$3:$A$102,$G$5),5),5,FALSE),'Definición técnica de imagenes'!$F$16),"")</f>
        <v>#N/A</v>
      </c>
      <c r="H14" s="13" t="e">
        <f t="shared" ca="1" si="5"/>
        <v>#N/A</v>
      </c>
      <c r="I14" s="13" t="e">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#N/A</v>
      </c>
      <c r="J14" s="64" t="s">
        <v>206</v>
      </c>
      <c r="K14" s="64" t="s">
        <v>207</v>
      </c>
      <c r="O14" s="2" t="str">
        <f>'Definición técnica de imagenes'!A22</f>
        <v>F6</v>
      </c>
    </row>
    <row r="15" spans="1:16" s="11" customFormat="1" x14ac:dyDescent="0.25">
      <c r="A15" s="12" t="str">
        <f t="shared" si="3"/>
        <v>IMG06</v>
      </c>
      <c r="B15" s="62" t="s">
        <v>208</v>
      </c>
      <c r="C15" s="20" t="str">
        <f t="shared" si="0"/>
        <v xml:space="preserve">Recurso </v>
      </c>
      <c r="D15" s="63" t="s">
        <v>191</v>
      </c>
      <c r="E15" s="63"/>
      <c r="F15" s="13" t="e">
        <f t="shared" ca="1" si="4"/>
        <v>#N/A</v>
      </c>
      <c r="G15" s="13" t="e">
        <f ca="1">IF($F15&lt;&gt;"",IF($G$4="Recurso",VLOOKUP($E15,OFFSET('Definición técnica de imagenes'!$A$1,MATCH($G$5,'Definición técnica de imagenes'!$A$1:$A$104,0)-1,1,COUNTIF('Definición técnica de imagenes'!$A$3:$A$102,$G$5),5),5,FALSE),'Definición técnica de imagenes'!$F$16),"")</f>
        <v>#N/A</v>
      </c>
      <c r="H15" s="13" t="e">
        <f t="shared" ca="1" si="5"/>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6" t="s">
        <v>209</v>
      </c>
      <c r="K15" s="66" t="s">
        <v>210</v>
      </c>
      <c r="O15" s="2" t="str">
        <f>'Definición técnica de imagenes'!A24</f>
        <v>F6B</v>
      </c>
    </row>
    <row r="16" spans="1:16" s="11" customFormat="1" ht="13.8" x14ac:dyDescent="0.3">
      <c r="A16" s="12" t="str">
        <f t="shared" si="3"/>
        <v>IMG07</v>
      </c>
      <c r="B16" s="62" t="s">
        <v>211</v>
      </c>
      <c r="C16" s="20" t="str">
        <f t="shared" si="0"/>
        <v xml:space="preserve">Recurso </v>
      </c>
      <c r="D16" s="63" t="s">
        <v>191</v>
      </c>
      <c r="E16" s="63"/>
      <c r="F16" s="13" t="e">
        <f t="shared" ca="1" si="4"/>
        <v>#N/A</v>
      </c>
      <c r="G16" s="13" t="e">
        <f ca="1">IF($F16&lt;&gt;"",IF($G$4="Recurso",VLOOKUP($E16,OFFSET('Definición técnica de imagenes'!$A$1,MATCH($G$5,'Definición técnica de imagenes'!$A$1:$A$104,0)-1,1,COUNTIF('Definición técnica de imagenes'!$A$3:$A$102,$G$5),5),5,FALSE),'Definición técnica de imagenes'!$F$16),"")</f>
        <v>#N/A</v>
      </c>
      <c r="H16" s="13" t="e">
        <f t="shared" ca="1" si="5"/>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7" t="s">
        <v>212</v>
      </c>
      <c r="K16" s="68" t="s">
        <v>213</v>
      </c>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2016-03-28T14:57:27Z</dcterms:modified>
</cp:coreProperties>
</file>