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<sst xmlns="http://schemas.openxmlformats.org/spreadsheetml/2006/main" count="305" uniqueCount="201">
  <si>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</si>
  <si>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</si>
  <si>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</si>
  <si>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</si>
  <si>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</si>
  <si>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</si>
  <si>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</si>
  <si>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</si>
  <si>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</si>
  <si>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</si>
  <si>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</si>
  <si>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</si>
  <si>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</si>
  <si>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</si>
  <si>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</si>
  <si>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</si>
  <si>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</si>
  <si>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</si>
  <si>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</si>
  <si>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</si>
  <si>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</si>
  <si>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</si>
  <si>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</si>
  <si>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</si>
  <si>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</si>
  <si>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</si>
  <si>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</si>
  <si>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</si>
  <si>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</si>
  <si>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</si>
  <si>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</si>
  <si>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</si>
  <si>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</si>
  <si>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</si>
  <si>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</si>
  <si>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</si>
  <si>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</si>
  <si>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</si>
  <si>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</si>
  <si>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</si>
  <si>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</si>
  <si>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</si>
  <si>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</si>
  <si>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</si>
  <si>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</si>
  <si>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</si>
  <si>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</si>
  <si>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</si>
  <si>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</si>
  <si>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</si>
  <si>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</si>
  <si>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</si>
  <si>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</si>
  <si>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</si>
  <si>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</si>
  <si>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</si>
  <si>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</si>
  <si>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</si>
  <si>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</si>
  <si>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</si>
  <si>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</si>
  <si>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</si>
  <si>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</si>
  <si>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</si>
  <si>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</si>
  <si>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</si>
  <si>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</si>
  <si>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</si>
  <si>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</si>
  <si>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</si>
  <si>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</si>
  <si>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</si>
  <si>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</si>
  <si>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</si>
  <si>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</si>
  <si>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</si>
  <si>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</si>
  <si>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</si>
  <si>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</si>
  <si>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</si>
  <si>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</si>
  <si>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</si>
  <si>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</si>
  <si>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</si>
  <si>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</si>
  <si>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</si>
  <si>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</si>
  <si>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</si>
  <si>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</si>
  <si>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</si>
  <si>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</si>
  <si>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</si>
  <si>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</si>
  <si>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</si>
  <si>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</si>
  <si>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</si>
  <si>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</si>
  <si>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</si>
  <si>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</si>
  <si>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</si>
  <si>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</si>
  <si>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</si>
  <si>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</si>
  <si>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</si>
  <si>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</si>
  <si>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</si>
  <si>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</si>
  <si>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</si>
  <si>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</si>
  <si>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</si>
  <si>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</si>
  <si>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</si>
  <si>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</si>
  <si>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</si>
  <si>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</si>
  <si>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</si>
  <si>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</si>
  <si>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</si>
  <si>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</si>
  <si>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</si>
  <si>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</si>
  <si>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</si>
  <si>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</si>
  <si>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</si>
  <si>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</si>
  <si>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</si>
  <si>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</si>
  <si>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</si>
  <si>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</si>
  <si>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</si>
  <si>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</si>
  <si>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</si>
  <si>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</si>
  <si>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</si>
  <si>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</si>
  <si>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</si>
  <si>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</si>
  <si>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</si>
  <si>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</si>
  <si>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</si>
  <si>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</si>
  <si>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</si>
  <si>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</si>
  <si>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</si>
  <si>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</si>
  <si>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Asia, África y Oriente al final del siglo XX</t>
  </si>
  <si>
    <t>Mabel López</t>
  </si>
  <si>
    <t>Cuaderno de Estudio</t>
  </si>
  <si>
    <t>CS_10_02_CO</t>
  </si>
  <si>
    <t>F1</t>
  </si>
  <si>
    <t>F2</t>
  </si>
  <si>
    <t>F3</t>
  </si>
  <si>
    <t>F4</t>
  </si>
  <si>
    <t>F5</t>
  </si>
  <si>
    <t>F6</t>
  </si>
  <si>
    <t>F7</t>
  </si>
  <si>
    <t>F8</t>
  </si>
  <si>
    <t>F9</t>
  </si>
  <si>
    <t>F10</t>
  </si>
  <si>
    <t>F11</t>
  </si>
  <si>
    <t>F12</t>
  </si>
  <si>
    <t>F14</t>
  </si>
  <si>
    <t>F15</t>
  </si>
  <si>
    <t>F16</t>
  </si>
  <si>
    <t>F17</t>
  </si>
  <si>
    <t>http://go.hrw.com/atlas/span_map/taiwan.gif</t>
  </si>
  <si>
    <t>Mapa del estrecho de Taiwán, en el cual se detallen lugares.</t>
  </si>
  <si>
    <t>Fotografía</t>
  </si>
  <si>
    <t>Horizontal</t>
  </si>
  <si>
    <t>http://upload.wikimedia.org/wikipedia/commons/thumb/0/07/Senkaku_Diaoyu_Tiaoyu_Islands.png/300px-Senkaku_Diaoyu_Tiaoyu_Islands.png</t>
  </si>
  <si>
    <t xml:space="preserve">Las islas Senkaku, </t>
  </si>
  <si>
    <t>http://www.izaping.com/wp-content/uploads/2012/01/Poder-b%C3%A9lico-Corea-Norte-y-Corea-del-Sur.gif</t>
  </si>
  <si>
    <t>Mapa de Corea del Norte y Corea del Sur en el cual se comparan seis variables</t>
  </si>
  <si>
    <t>http://esp.rt.com/actualidad/public_images/7f3/7f3ecd4411417fc22f8caca9abab2228_article630bw.jpg</t>
  </si>
  <si>
    <t>Mapa de las dos Coreas en las cuales se compara el presupuesto militar</t>
  </si>
  <si>
    <t>http://4.bp.blogspot.com/-R7ZjScaQE90/T2zuTcp1CWI/AAAAAAAAAh0/cAWIyOZTjV4/s1600/apec+mapa+2010.jpg</t>
  </si>
  <si>
    <t>Mapa de países que integran el apec.</t>
  </si>
  <si>
    <t>http://images.forwallpaper.com/files/thumbs/preview/1/12796__site-map-of-china_p.jpg</t>
  </si>
  <si>
    <t>Mapa de China.</t>
  </si>
  <si>
    <t>http://news.bbc.co.uk/media/images/38455000/gif/_38455647_africa_hambre_300c.gif</t>
  </si>
  <si>
    <t>Mapa de África con países que sufren hambrunas</t>
  </si>
  <si>
    <t>http://www.ikuska.com/Africa/Paises/mapas/conflictos.jpg</t>
  </si>
  <si>
    <t xml:space="preserve">Mapa de conflictos en África </t>
  </si>
  <si>
    <t>http://thumbnails.visually.netdna-cdn.com/world-commodities-map-africa_536becb7083f7_w1243.png</t>
  </si>
  <si>
    <t xml:space="preserve">Mapa de riquezas de África. Otra posibilidad
https://jjolmos.files.wordpress.com/2014/02/africa-natural-resources.jpg
 </t>
  </si>
  <si>
    <t>http://si.wsj.net/public/resources/images/OA-AZ100_wsjDAf_NS_20110113200413.jpg</t>
  </si>
  <si>
    <t xml:space="preserve">Mapa con indicadores económicos de África </t>
  </si>
  <si>
    <t>http://www.abc.es/Media/201112/03/arabe--644x362.jpg</t>
  </si>
  <si>
    <t>Mapas con información sobre la Primavera Árabe. Otra posibilidad es http://1.bp.blogspot.com/-urklfs3Kvvc/UiTf16FmKUI/AAAAAAAAAO8/z2296i5oz7A/s1600/primavera_arabe_.jpg</t>
  </si>
  <si>
    <t>http://files.redsafeworld.net/200000183-1f422203b5/palestina-israel.jpg</t>
  </si>
  <si>
    <t>Mapa con información sobre la formación del Estado de Israel entre 1948-1967. Otra posibilidad es http://www.upaya.es/images/palestina.jpg</t>
  </si>
  <si>
    <t>http://fatigaexistencial.files.wordpress.com/2013/01/a.png</t>
  </si>
  <si>
    <t>Caricatura crítica sobre el papel de Israel en el conflicto israelí-palestino</t>
  </si>
  <si>
    <t>http://images.teinteresa.es/mundo/Israel-Palestina_TINIMA20140708_1184_21.jpg</t>
  </si>
  <si>
    <t>Foto de dos niños, israelí y palestino, abrazados</t>
  </si>
  <si>
    <t>http://3.bp.blogspot.com/-1U_eLIZedvA/Te0P2K1vDSI/AAAAAAAAAEE/2mED8CKTMi0/s1600/golfo-us.gif</t>
  </si>
  <si>
    <t>Mapa que ofrece información sobre la presencia de los Estados Unidos en Medio Oriente. Otra opción https://historiavera.files.wordpress.com/2013/04/mapa-operaciones-guerra-del-golfo.jpg</t>
  </si>
  <si>
    <t>http://cdn4.eldia.com.do/wp-content/uploads/2014/09/1304320228_1.jpg</t>
  </si>
  <si>
    <t>Foto que muestra el atentado a las Torres Gemelas</t>
  </si>
  <si>
    <t>http://bucket3.clanacion.com.ar/anexos/fotos/62/torres-gemelas-10-anos-1424162w300.jpg</t>
  </si>
  <si>
    <t>Fotos de G. Bush, Bin Laden y Obama. La otra es http://static.icarito.cl/200912/601815_280.jpg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</si>
</sst>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xf numFmtId="0" fontId="4" fillId="0" borderId="0" xfId="51" applyAlignment="1">
      <alignment vertical="center"/>
    </xf>
    <xf numFmtId="0" fontId="22" fillId="0" borderId="0" xfId="0" applyFont="1" applyAlignment="1">
      <alignment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files.redsafeworld.net/200000183-1f422203b5/palestina-israel.jpg" TargetMode="External"/><Relationship Id="rId2" Type="http://schemas.openxmlformats.org/officeDocument/2006/relationships/hyperlink" Target="http://www.abc.es/Media/201112/03/arabe--644x362.jpg" TargetMode="External"/><Relationship Id="rId1" Type="http://schemas.openxmlformats.org/officeDocument/2006/relationships/hyperlink" Target="http://thumbnails.visually.netdna-cdn.com/world-commodities-map-africa_536becb7083f7_w1243.png" TargetMode="External"/><Relationship Id="rId6" Type="http://schemas.openxmlformats.org/officeDocument/2006/relationships/printerSettings" Target="../printerSettings/printerSettings1.bin"/><Relationship Id="rId5" Type="http://schemas.openxmlformats.org/officeDocument/2006/relationships/hyperlink" Target="http://bucket3.clanacion.com.ar/anexos/fotos/62/torres-gemelas-10-anos-1424162w300.jpg" TargetMode="External"/><Relationship Id="rId4" Type="http://schemas.openxmlformats.org/officeDocument/2006/relationships/hyperlink" Target="http://3.bp.blogspot.com/-1U_eLIZedvA/Te0P2K1vDSI/AAAAAAAAAEE/2mED8CKTMi0/s1600/golfo-us.gif"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31" sqref="A31"/>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8"/>
      <c r="I1" s="48"/>
      <c r="J1" s="16"/>
      <c r="K1" s="16"/>
    </row>
    <row r="2" spans="1:16" ht="15.75">
      <c r="A2" s="1"/>
      <c r="B2" s="3" t="s">
        <v>129</v>
      </c>
      <c r="C2" s="79" t="s">
        <v>23</v>
      </c>
      <c r="D2" s="80"/>
      <c r="F2" s="72" t="s">
        <v>0</v>
      </c>
      <c r="G2" s="73"/>
      <c r="H2" s="48"/>
      <c r="I2" s="48"/>
      <c r="J2" s="16"/>
    </row>
    <row r="3" spans="1:16" ht="15.75">
      <c r="A3" s="1"/>
      <c r="B3" s="4" t="s">
        <v>8</v>
      </c>
      <c r="C3" s="81">
        <v>10</v>
      </c>
      <c r="D3" s="82"/>
      <c r="F3" s="74">
        <v>42088</v>
      </c>
      <c r="G3" s="75"/>
      <c r="H3" s="48"/>
      <c r="I3" s="48"/>
      <c r="J3" s="16"/>
    </row>
    <row r="4" spans="1:16" ht="16.5">
      <c r="A4" s="1"/>
      <c r="B4" s="4" t="s">
        <v>54</v>
      </c>
      <c r="C4" s="81" t="s">
        <v>145</v>
      </c>
      <c r="D4" s="82"/>
      <c r="E4" s="5"/>
      <c r="F4" s="47" t="s">
        <v>55</v>
      </c>
      <c r="G4" s="46" t="s">
        <v>147</v>
      </c>
      <c r="H4" s="48"/>
      <c r="I4" s="48"/>
      <c r="J4" s="16"/>
      <c r="K4" s="16"/>
    </row>
    <row r="5" spans="1:16" ht="16.5" thickBot="1">
      <c r="A5" s="1"/>
      <c r="B5" s="6" t="s">
        <v>1</v>
      </c>
      <c r="C5" s="83" t="s">
        <v>146</v>
      </c>
      <c r="D5" s="84"/>
      <c r="E5" s="5"/>
      <c r="F5" s="45" t="str">
        <f>IF(G4="Recurso","Motor del recurso","")</f>
        <v/>
      </c>
      <c r="G5" s="45"/>
      <c r="H5" s="48"/>
      <c r="I5" s="69"/>
      <c r="J5" s="16"/>
      <c r="K5" s="16"/>
    </row>
    <row r="6" spans="1:16" ht="16.5" thickBot="1">
      <c r="A6" s="1"/>
      <c r="B6" s="1"/>
      <c r="C6" s="1"/>
      <c r="D6" s="1"/>
      <c r="E6" s="7"/>
      <c r="F6" s="1"/>
      <c r="G6" s="1"/>
      <c r="H6" s="48"/>
      <c r="I6" s="48"/>
      <c r="J6" s="16"/>
      <c r="K6" s="16"/>
    </row>
    <row r="7" spans="1:16" ht="15" customHeight="1">
      <c r="A7" s="1"/>
      <c r="B7" s="32" t="s">
        <v>40</v>
      </c>
      <c r="C7" s="8" t="s">
        <v>148</v>
      </c>
      <c r="D7" s="31" t="s">
        <v>39</v>
      </c>
      <c r="F7" s="1"/>
      <c r="G7" s="1"/>
      <c r="H7" s="1"/>
      <c r="I7" s="1"/>
      <c r="J7" s="16"/>
      <c r="K7" s="16"/>
    </row>
    <row r="8" spans="1:16" s="9" customFormat="1" ht="16.5" thickBot="1">
      <c r="A8" s="10"/>
      <c r="B8" s="10"/>
      <c r="C8" s="10"/>
      <c r="D8" s="11"/>
      <c r="E8" s="11"/>
      <c r="F8" s="76" t="s">
        <v>62</v>
      </c>
      <c r="G8" s="77"/>
      <c r="H8" s="77"/>
      <c r="I8" s="78"/>
      <c r="J8" s="18"/>
      <c r="K8" s="12"/>
      <c r="L8" s="2"/>
      <c r="M8" s="2"/>
      <c r="N8" s="2"/>
      <c r="O8" s="2"/>
      <c r="P8" s="2"/>
    </row>
    <row r="9" spans="1:16" ht="26.25" thickBot="1">
      <c r="A9" s="28" t="s">
        <v>2</v>
      </c>
      <c r="B9" s="25" t="s">
        <v>9</v>
      </c>
      <c r="C9" s="24" t="s">
        <v>3</v>
      </c>
      <c r="D9" s="24" t="s">
        <v>4</v>
      </c>
      <c r="E9" s="24" t="s">
        <v>5</v>
      </c>
      <c r="F9" s="68" t="s">
        <v>61</v>
      </c>
      <c r="G9" s="68" t="s">
        <v>59</v>
      </c>
      <c r="H9" s="68" t="s">
        <v>60</v>
      </c>
      <c r="I9" s="68" t="s">
        <v>121</v>
      </c>
      <c r="J9" s="25" t="s">
        <v>6</v>
      </c>
      <c r="K9" s="26" t="s">
        <v>7</v>
      </c>
    </row>
    <row r="10" spans="1:16" s="12" customFormat="1">
      <c r="A10" s="13" t="s">
        <v>149</v>
      </c>
      <c r="B10" s="103" t="s">
        <v>165</v>
      </c>
      <c r="C10" s="27" t="str">
        <f>IF(OR(B10&lt;&gt;"",J10&lt;&gt;""),IF($G$4="Recurso",CONCATENATE($G$4," ",$G$5),$G$4),"")</f>
        <v>Cuaderno de Estudio</v>
      </c>
      <c r="D10" s="14" t="s">
        <v>167</v>
      </c>
      <c r="E10" s="14" t="s">
        <v>168</v>
      </c>
      <c r="F10" s="14" t="str">
        <f>IF(OR(B10&lt;&gt;"",J10&lt;&gt;""),CONCATENATE($C$7,"_",$A10,IF($G$4="Cuaderno de Estudio","_small",CONCATENATE(IF(I10="","","n"),IF(LEFT($G$5,1)="F",".jpg",".png")))),"")</f>
        <v>CS_10_02_CO_F1_small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CS_10_02_CO_F1_zoom</v>
      </c>
      <c r="I10" s="14" t="str">
        <f>IF(OR(B10&lt;&gt;"",J10&lt;&gt;""),IF($G$4="Recurso",IF(LEFT($G$5,1)="M",IF(VLOOKUP($G$5,'Definición técnica de imagenes'!$A$3:$G$17,6,FALSE)=0,"",VLOOKUP($G$5,'Definición técnica de imagenes'!$A$3:$G$17,6,FALSE)),IF($G$5="F1","","")),'Definición técnica de imagenes'!$F$16),"")</f>
        <v>800 x 600 px</v>
      </c>
      <c r="J10" s="103" t="s">
        <v>166</v>
      </c>
      <c r="K10" s="19"/>
    </row>
    <row r="11" spans="1:16" s="12" customFormat="1" ht="13.9" customHeight="1">
      <c r="A11" s="13" t="s">
        <v>150</v>
      </c>
      <c r="B11" s="103" t="s">
        <v>169</v>
      </c>
      <c r="C11" s="27" t="str">
        <f t="shared" ref="C11:C74" si="0">IF(OR(B11&lt;&gt;"",J11&lt;&gt;""),IF($G$4="Recurso",CONCATENATE($G$4," ",$G$5),$G$4),"")</f>
        <v>Cuaderno de Estudio</v>
      </c>
      <c r="D11" s="14" t="s">
        <v>167</v>
      </c>
      <c r="E11" s="14" t="s">
        <v>168</v>
      </c>
      <c r="F11" s="14" t="str">
        <f t="shared" ref="F11:F74" si="1">IF(OR(B11&lt;&gt;"",J11&lt;&gt;""),CONCATENATE($C$7,"_",$A11,IF($G$4="Cuaderno de Estudio","_small",CONCATENATE(IF(I11="","","n"),IF(LEFT($G$5,1)="F",".jpg",".png")))),"")</f>
        <v>CS_10_02_CO_F2_small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CS_10_02_CO_F2_zoom</v>
      </c>
      <c r="I11" s="14" t="str">
        <f>IF(OR(B11&lt;&gt;"",J11&lt;&gt;""),IF($G$4="Recurso",IF(LEFT($G$5,1)="M",IF(VLOOKUP($G$5,'Definición técnica de imagenes'!$A$3:$G$17,6,FALSE)=0,"",VLOOKUP($G$5,'Definición técnica de imagenes'!$A$3:$G$17,6,FALSE)),IF($G$5="F1","","")),'Definición técnica de imagenes'!$F$16),"")</f>
        <v>800 x 600 px</v>
      </c>
      <c r="J11" s="103" t="s">
        <v>170</v>
      </c>
      <c r="K11" s="15"/>
    </row>
    <row r="12" spans="1:16" s="12" customFormat="1">
      <c r="A12" s="13" t="s">
        <v>151</v>
      </c>
      <c r="B12" s="103" t="s">
        <v>171</v>
      </c>
      <c r="C12" s="27" t="str">
        <f t="shared" si="0"/>
        <v>Cuaderno de Estudio</v>
      </c>
      <c r="D12" s="14" t="s">
        <v>167</v>
      </c>
      <c r="E12" s="14" t="s">
        <v>168</v>
      </c>
      <c r="F12" s="14" t="str">
        <f t="shared" si="1"/>
        <v>CS_10_02_CO_F3_small</v>
      </c>
      <c r="G12" s="14" t="str">
        <f>IF(F12&lt;&gt;"",IF($G$4="Recurso",IF(LEFT($G$5,1)="M",VLOOKUP($G$5,'Definición técnica de imagenes'!$A$3:$G$17,5,FALSE),IF($G$5="F1",'Definición técnica de imagenes'!$E$15,'Definición técnica de imagenes'!$F$13)),'Definición técnica de imagenes'!$E$16),"")</f>
        <v>526 x 370 px</v>
      </c>
      <c r="H12" s="14" t="str">
        <f t="shared" si="2"/>
        <v>CS_10_02_CO_F3_zoom</v>
      </c>
      <c r="I12" s="14" t="str">
        <f>IF(OR(B12&lt;&gt;"",J12&lt;&gt;""),IF($G$4="Recurso",IF(LEFT($G$5,1)="M",IF(VLOOKUP($G$5,'Definición técnica de imagenes'!$A$3:$G$17,6,FALSE)=0,"",VLOOKUP($G$5,'Definición técnica de imagenes'!$A$3:$G$17,6,FALSE)),IF($G$5="F1","","")),'Definición técnica de imagenes'!$F$16),"")</f>
        <v>800 x 600 px</v>
      </c>
      <c r="J12" s="103" t="s">
        <v>172</v>
      </c>
      <c r="K12" s="19"/>
    </row>
    <row r="13" spans="1:16" s="12" customFormat="1">
      <c r="A13" s="13" t="s">
        <v>152</v>
      </c>
      <c r="B13" s="103" t="s">
        <v>173</v>
      </c>
      <c r="C13" s="27" t="str">
        <f t="shared" si="0"/>
        <v>Cuaderno de Estudio</v>
      </c>
      <c r="D13" s="14" t="s">
        <v>167</v>
      </c>
      <c r="E13" s="14" t="s">
        <v>168</v>
      </c>
      <c r="F13" s="14" t="str">
        <f t="shared" si="1"/>
        <v>CS_10_02_CO_F4_small</v>
      </c>
      <c r="G13" s="14" t="str">
        <f>IF(F13&lt;&gt;"",IF($G$4="Recurso",IF(LEFT($G$5,1)="M",VLOOKUP($G$5,'Definición técnica de imagenes'!$A$3:$G$17,5,FALSE),IF($G$5="F1",'Definición técnica de imagenes'!$E$15,'Definición técnica de imagenes'!$F$13)),'Definición técnica de imagenes'!$E$16),"")</f>
        <v>526 x 370 px</v>
      </c>
      <c r="H13" s="14" t="str">
        <f t="shared" si="2"/>
        <v>CS_10_02_CO_F4_zoom</v>
      </c>
      <c r="I13" s="14" t="str">
        <f>IF(OR(B13&lt;&gt;"",J13&lt;&gt;""),IF($G$4="Recurso",IF(LEFT($G$5,1)="M",IF(VLOOKUP($G$5,'Definición técnica de imagenes'!$A$3:$G$17,6,FALSE)=0,"",VLOOKUP($G$5,'Definición técnica de imagenes'!$A$3:$G$17,6,FALSE)),IF($G$5="F1","","")),'Definición técnica de imagenes'!$F$16),"")</f>
        <v>800 x 600 px</v>
      </c>
      <c r="J13" s="103" t="s">
        <v>174</v>
      </c>
      <c r="K13" s="19"/>
    </row>
    <row r="14" spans="1:16" s="12" customFormat="1">
      <c r="A14" s="13" t="s">
        <v>153</v>
      </c>
      <c r="B14" s="103" t="s">
        <v>175</v>
      </c>
      <c r="C14" s="27" t="str">
        <f t="shared" si="0"/>
        <v>Cuaderno de Estudio</v>
      </c>
      <c r="D14" s="14" t="s">
        <v>167</v>
      </c>
      <c r="E14" s="14" t="s">
        <v>168</v>
      </c>
      <c r="F14" s="14" t="str">
        <f t="shared" si="1"/>
        <v>CS_10_02_CO_F5_small</v>
      </c>
      <c r="G14" s="14" t="str">
        <f>IF(F14&lt;&gt;"",IF($G$4="Recurso",IF(LEFT($G$5,1)="M",VLOOKUP($G$5,'Definición técnica de imagenes'!$A$3:$G$17,5,FALSE),IF($G$5="F1",'Definición técnica de imagenes'!$E$15,'Definición técnica de imagenes'!$F$13)),'Definición técnica de imagenes'!$E$16),"")</f>
        <v>526 x 370 px</v>
      </c>
      <c r="H14" s="14" t="str">
        <f t="shared" si="2"/>
        <v>CS_10_02_CO_F5_zoom</v>
      </c>
      <c r="I14" s="14" t="str">
        <f>IF(OR(B14&lt;&gt;"",J14&lt;&gt;""),IF($G$4="Recurso",IF(LEFT($G$5,1)="M",IF(VLOOKUP($G$5,'Definición técnica de imagenes'!$A$3:$G$17,6,FALSE)=0,"",VLOOKUP($G$5,'Definición técnica de imagenes'!$A$3:$G$17,6,FALSE)),IF($G$5="F1","","")),'Definición técnica de imagenes'!$F$16),"")</f>
        <v>800 x 600 px</v>
      </c>
      <c r="J14" s="103" t="s">
        <v>176</v>
      </c>
      <c r="K14" s="19"/>
    </row>
    <row r="15" spans="1:16" s="12" customFormat="1">
      <c r="A15" s="13" t="s">
        <v>154</v>
      </c>
      <c r="B15" s="103" t="s">
        <v>177</v>
      </c>
      <c r="C15" s="27" t="str">
        <f t="shared" si="0"/>
        <v>Cuaderno de Estudio</v>
      </c>
      <c r="D15" s="14" t="s">
        <v>167</v>
      </c>
      <c r="E15" s="14" t="s">
        <v>168</v>
      </c>
      <c r="F15" s="14" t="str">
        <f t="shared" si="1"/>
        <v>CS_10_02_CO_F6_small</v>
      </c>
      <c r="G15" s="14" t="str">
        <f>IF(F15&lt;&gt;"",IF($G$4="Recurso",IF(LEFT($G$5,1)="M",VLOOKUP($G$5,'Definición técnica de imagenes'!$A$3:$G$17,5,FALSE),IF($G$5="F1",'Definición técnica de imagenes'!$E$15,'Definición técnica de imagenes'!$F$13)),'Definición técnica de imagenes'!$E$16),"")</f>
        <v>526 x 370 px</v>
      </c>
      <c r="H15" s="14" t="str">
        <f t="shared" si="2"/>
        <v>CS_10_02_CO_F6_zoom</v>
      </c>
      <c r="I15" s="14" t="str">
        <f>IF(OR(B15&lt;&gt;"",J15&lt;&gt;""),IF($G$4="Recurso",IF(LEFT($G$5,1)="M",IF(VLOOKUP($G$5,'Definición técnica de imagenes'!$A$3:$G$17,6,FALSE)=0,"",VLOOKUP($G$5,'Definición técnica de imagenes'!$A$3:$G$17,6,FALSE)),IF($G$5="F1","","")),'Definición técnica de imagenes'!$F$16),"")</f>
        <v>800 x 600 px</v>
      </c>
      <c r="J15" s="103" t="s">
        <v>178</v>
      </c>
      <c r="K15" s="21"/>
    </row>
    <row r="16" spans="1:16" s="12" customFormat="1" ht="14.25">
      <c r="A16" s="13" t="s">
        <v>155</v>
      </c>
      <c r="B16" s="103" t="s">
        <v>179</v>
      </c>
      <c r="C16" s="27" t="str">
        <f t="shared" si="0"/>
        <v>Cuaderno de Estudio</v>
      </c>
      <c r="D16" s="14" t="s">
        <v>167</v>
      </c>
      <c r="E16" s="14" t="s">
        <v>168</v>
      </c>
      <c r="F16" s="14" t="str">
        <f t="shared" si="1"/>
        <v>CS_10_02_CO_F7_small</v>
      </c>
      <c r="G16" s="14" t="str">
        <f>IF(F16&lt;&gt;"",IF($G$4="Recurso",IF(LEFT($G$5,1)="M",VLOOKUP($G$5,'Definición técnica de imagenes'!$A$3:$G$17,5,FALSE),IF($G$5="F1",'Definición técnica de imagenes'!$E$15,'Definición técnica de imagenes'!$F$13)),'Definición técnica de imagenes'!$E$16),"")</f>
        <v>526 x 370 px</v>
      </c>
      <c r="H16" s="14" t="str">
        <f t="shared" si="2"/>
        <v>CS_10_02_CO_F7_zoom</v>
      </c>
      <c r="I16" s="14" t="str">
        <f>IF(OR(B16&lt;&gt;"",J16&lt;&gt;""),IF($G$4="Recurso",IF(LEFT($G$5,1)="M",IF(VLOOKUP($G$5,'Definición técnica de imagenes'!$A$3:$G$17,6,FALSE)=0,"",VLOOKUP($G$5,'Definición técnica de imagenes'!$A$3:$G$17,6,FALSE)),IF($G$5="F1","","")),'Definición técnica de imagenes'!$F$16),"")</f>
        <v>800 x 600 px</v>
      </c>
      <c r="J16" s="103" t="s">
        <v>180</v>
      </c>
      <c r="K16" s="29"/>
    </row>
    <row r="17" spans="1:11" s="12" customFormat="1">
      <c r="A17" s="13" t="s">
        <v>156</v>
      </c>
      <c r="B17" s="103" t="s">
        <v>181</v>
      </c>
      <c r="C17" s="27" t="str">
        <f t="shared" si="0"/>
        <v>Cuaderno de Estudio</v>
      </c>
      <c r="D17" s="14" t="s">
        <v>167</v>
      </c>
      <c r="E17" s="14" t="s">
        <v>168</v>
      </c>
      <c r="F17" s="14" t="str">
        <f t="shared" si="1"/>
        <v>CS_10_02_CO_F8_small</v>
      </c>
      <c r="G17" s="14" t="str">
        <f>IF(F17&lt;&gt;"",IF($G$4="Recurso",IF(LEFT($G$5,1)="M",VLOOKUP($G$5,'Definición técnica de imagenes'!$A$3:$G$17,5,FALSE),IF($G$5="F1",'Definición técnica de imagenes'!$E$15,'Definición técnica de imagenes'!$F$13)),'Definición técnica de imagenes'!$E$16),"")</f>
        <v>526 x 370 px</v>
      </c>
      <c r="H17" s="14" t="str">
        <f t="shared" si="2"/>
        <v>CS_10_02_CO_F8_zoom</v>
      </c>
      <c r="I17" s="14" t="str">
        <f>IF(OR(B17&lt;&gt;"",J17&lt;&gt;""),IF($G$4="Recurso",IF(LEFT($G$5,1)="M",IF(VLOOKUP($G$5,'Definición técnica de imagenes'!$A$3:$G$17,6,FALSE)=0,"",VLOOKUP($G$5,'Definición técnica de imagenes'!$A$3:$G$17,6,FALSE)),IF($G$5="F1","","")),'Definición técnica de imagenes'!$F$16),"")</f>
        <v>800 x 600 px</v>
      </c>
      <c r="J17" s="103" t="s">
        <v>182</v>
      </c>
      <c r="K17" s="21"/>
    </row>
    <row r="18" spans="1:11" s="12" customFormat="1" ht="20.25" customHeight="1">
      <c r="A18" s="13" t="s">
        <v>157</v>
      </c>
      <c r="B18" s="104" t="s">
        <v>183</v>
      </c>
      <c r="C18" s="27" t="str">
        <f t="shared" si="0"/>
        <v>Cuaderno de Estudio</v>
      </c>
      <c r="D18" s="14" t="s">
        <v>167</v>
      </c>
      <c r="E18" s="14" t="s">
        <v>168</v>
      </c>
      <c r="F18" s="14" t="str">
        <f t="shared" si="1"/>
        <v>CS_10_02_CO_F9_small</v>
      </c>
      <c r="G18" s="14" t="str">
        <f>IF(F18&lt;&gt;"",IF($G$4="Recurso",IF(LEFT($G$5,1)="M",VLOOKUP($G$5,'Definición técnica de imagenes'!$A$3:$G$17,5,FALSE),IF($G$5="F1",'Definición técnica de imagenes'!$E$15,'Definición técnica de imagenes'!$F$13)),'Definición técnica de imagenes'!$E$16),"")</f>
        <v>526 x 370 px</v>
      </c>
      <c r="H18" s="14" t="str">
        <f t="shared" si="2"/>
        <v>CS_10_02_CO_F9_zoom</v>
      </c>
      <c r="I18" s="14" t="str">
        <f>IF(OR(B18&lt;&gt;"",J18&lt;&gt;""),IF($G$4="Recurso",IF(LEFT($G$5,1)="M",IF(VLOOKUP($G$5,'Definición técnica de imagenes'!$A$3:$G$17,6,FALSE)=0,"",VLOOKUP($G$5,'Definición técnica de imagenes'!$A$3:$G$17,6,FALSE)),IF($G$5="F1","","")),'Definición técnica de imagenes'!$F$16),"")</f>
        <v>800 x 600 px</v>
      </c>
      <c r="J18" s="105" t="s">
        <v>184</v>
      </c>
      <c r="K18" s="21"/>
    </row>
    <row r="19" spans="1:11" s="12" customFormat="1" ht="14.25">
      <c r="A19" s="13" t="s">
        <v>158</v>
      </c>
      <c r="B19" s="103" t="s">
        <v>185</v>
      </c>
      <c r="C19" s="27" t="str">
        <f t="shared" si="0"/>
        <v>Cuaderno de Estudio</v>
      </c>
      <c r="D19" s="14" t="s">
        <v>167</v>
      </c>
      <c r="E19" s="14" t="s">
        <v>168</v>
      </c>
      <c r="F19" s="14" t="str">
        <f t="shared" si="1"/>
        <v>CS_10_02_CO_F10_small</v>
      </c>
      <c r="G19" s="14" t="str">
        <f>IF(F19&lt;&gt;"",IF($G$4="Recurso",IF(LEFT($G$5,1)="M",VLOOKUP($G$5,'Definición técnica de imagenes'!$A$3:$G$17,5,FALSE),IF($G$5="F1",'Definición técnica de imagenes'!$E$15,'Definición técnica de imagenes'!$F$13)),'Definición técnica de imagenes'!$E$16),"")</f>
        <v>526 x 370 px</v>
      </c>
      <c r="H19" s="14" t="str">
        <f t="shared" si="2"/>
        <v>CS_10_02_CO_F10_zoom</v>
      </c>
      <c r="I19" s="14" t="str">
        <f>IF(OR(B19&lt;&gt;"",J19&lt;&gt;""),IF($G$4="Recurso",IF(LEFT($G$5,1)="M",IF(VLOOKUP($G$5,'Definición técnica de imagenes'!$A$3:$G$17,6,FALSE)=0,"",VLOOKUP($G$5,'Definición técnica de imagenes'!$A$3:$G$17,6,FALSE)),IF($G$5="F1","","")),'Definición técnica de imagenes'!$F$16),"")</f>
        <v>800 x 600 px</v>
      </c>
      <c r="J19" s="103" t="s">
        <v>186</v>
      </c>
      <c r="K19" s="29"/>
    </row>
    <row r="20" spans="1:11" s="12" customFormat="1" ht="15.75">
      <c r="A20" s="13" t="s">
        <v>159</v>
      </c>
      <c r="B20" s="106" t="s">
        <v>187</v>
      </c>
      <c r="C20" s="27" t="str">
        <f t="shared" si="0"/>
        <v>Cuaderno de Estudio</v>
      </c>
      <c r="D20" s="14" t="s">
        <v>167</v>
      </c>
      <c r="E20" s="14" t="s">
        <v>168</v>
      </c>
      <c r="F20" s="14" t="str">
        <f t="shared" si="1"/>
        <v>CS_10_02_CO_F11_small</v>
      </c>
      <c r="G20" s="14" t="str">
        <f>IF(F20&lt;&gt;"",IF($G$4="Recurso",IF(LEFT($G$5,1)="M",VLOOKUP($G$5,'Definición técnica de imagenes'!$A$3:$G$17,5,FALSE),IF($G$5="F1",'Definición técnica de imagenes'!$E$15,'Definición técnica de imagenes'!$F$13)),'Definición técnica de imagenes'!$E$16),"")</f>
        <v>526 x 370 px</v>
      </c>
      <c r="H20" s="14" t="str">
        <f t="shared" si="2"/>
        <v>CS_10_02_CO_F11_zoom</v>
      </c>
      <c r="I20" s="14" t="str">
        <f>IF(OR(B20&lt;&gt;"",J20&lt;&gt;""),IF($G$4="Recurso",IF(LEFT($G$5,1)="M",IF(VLOOKUP($G$5,'Definición técnica de imagenes'!$A$3:$G$17,6,FALSE)=0,"",VLOOKUP($G$5,'Definición técnica de imagenes'!$A$3:$G$17,6,FALSE)),IF($G$5="F1","","")),'Definición técnica de imagenes'!$F$16),"")</f>
        <v>800 x 600 px</v>
      </c>
      <c r="J20" s="103" t="s">
        <v>188</v>
      </c>
      <c r="K20" s="21"/>
    </row>
    <row r="21" spans="1:11" s="12" customFormat="1" ht="15">
      <c r="A21" s="13" t="s">
        <v>160</v>
      </c>
      <c r="B21" s="104" t="s">
        <v>189</v>
      </c>
      <c r="C21" s="27" t="str">
        <f t="shared" si="0"/>
        <v>Cuaderno de Estudio</v>
      </c>
      <c r="D21" s="14" t="s">
        <v>167</v>
      </c>
      <c r="E21" s="14" t="s">
        <v>168</v>
      </c>
      <c r="F21" s="14" t="str">
        <f t="shared" si="1"/>
        <v>CS_10_02_CO_F12_small</v>
      </c>
      <c r="G21" s="14" t="str">
        <f>IF(F21&lt;&gt;"",IF($G$4="Recurso",IF(LEFT($G$5,1)="M",VLOOKUP($G$5,'Definición técnica de imagenes'!$A$3:$G$17,5,FALSE),IF($G$5="F1",'Definición técnica de imagenes'!$E$15,'Definición técnica de imagenes'!$F$13)),'Definición técnica de imagenes'!$E$16),"")</f>
        <v>526 x 370 px</v>
      </c>
      <c r="H21" s="14" t="str">
        <f t="shared" si="2"/>
        <v>CS_10_02_CO_F12_zoom</v>
      </c>
      <c r="I21" s="14" t="str">
        <f>IF(OR(B21&lt;&gt;"",J21&lt;&gt;""),IF($G$4="Recurso",IF(LEFT($G$5,1)="M",IF(VLOOKUP($G$5,'Definición técnica de imagenes'!$A$3:$G$17,6,FALSE)=0,"",VLOOKUP($G$5,'Definición técnica de imagenes'!$A$3:$G$17,6,FALSE)),IF($G$5="F1","","")),'Definición técnica de imagenes'!$F$16),"")</f>
        <v>800 x 600 px</v>
      </c>
      <c r="J21" s="103" t="s">
        <v>190</v>
      </c>
      <c r="K21" s="21"/>
    </row>
    <row r="22" spans="1:11" s="12" customFormat="1">
      <c r="A22" s="13" t="s">
        <v>98</v>
      </c>
      <c r="B22" s="103" t="s">
        <v>191</v>
      </c>
      <c r="C22" s="27" t="str">
        <f t="shared" si="0"/>
        <v>Cuaderno de Estudio</v>
      </c>
      <c r="D22" s="14" t="s">
        <v>167</v>
      </c>
      <c r="E22" s="14" t="s">
        <v>168</v>
      </c>
      <c r="F22" s="14" t="str">
        <f t="shared" si="1"/>
        <v>CS_10_02_CO_F13_small</v>
      </c>
      <c r="G22" s="14" t="str">
        <f>IF(F22&lt;&gt;"",IF($G$4="Recurso",IF(LEFT($G$5,1)="M",VLOOKUP($G$5,'Definición técnica de imagenes'!$A$3:$G$17,5,FALSE),IF($G$5="F1",'Definición técnica de imagenes'!$E$15,'Definición técnica de imagenes'!$F$13)),'Definición técnica de imagenes'!$E$16),"")</f>
        <v>526 x 370 px</v>
      </c>
      <c r="H22" s="14" t="str">
        <f t="shared" si="2"/>
        <v>CS_10_02_CO_F13_zoom</v>
      </c>
      <c r="I22" s="14" t="str">
        <f>IF(OR(B22&lt;&gt;"",J22&lt;&gt;""),IF($G$4="Recurso",IF(LEFT($G$5,1)="M",IF(VLOOKUP($G$5,'Definición técnica de imagenes'!$A$3:$G$17,6,FALSE)=0,"",VLOOKUP($G$5,'Definición técnica de imagenes'!$A$3:$G$17,6,FALSE)),IF($G$5="F1","","")),'Definición técnica de imagenes'!$F$16),"")</f>
        <v>800 x 600 px</v>
      </c>
      <c r="J22" s="103" t="s">
        <v>192</v>
      </c>
      <c r="K22" s="20"/>
    </row>
    <row r="23" spans="1:11" s="12" customFormat="1">
      <c r="A23" s="13" t="s">
        <v>161</v>
      </c>
      <c r="B23" s="103" t="s">
        <v>193</v>
      </c>
      <c r="C23" s="27" t="str">
        <f t="shared" si="0"/>
        <v>Cuaderno de Estudio</v>
      </c>
      <c r="D23" s="14" t="s">
        <v>167</v>
      </c>
      <c r="E23" s="14" t="s">
        <v>168</v>
      </c>
      <c r="F23" s="14" t="str">
        <f t="shared" si="1"/>
        <v>CS_10_02_CO_F14_small</v>
      </c>
      <c r="G23" s="14" t="str">
        <f>IF(F23&lt;&gt;"",IF($G$4="Recurso",IF(LEFT($G$5,1)="M",VLOOKUP($G$5,'Definición técnica de imagenes'!$A$3:$G$17,5,FALSE),IF($G$5="F1",'Definición técnica de imagenes'!$E$15,'Definición técnica de imagenes'!$F$13)),'Definición técnica de imagenes'!$E$16),"")</f>
        <v>526 x 370 px</v>
      </c>
      <c r="H23" s="14" t="str">
        <f t="shared" si="2"/>
        <v>CS_10_02_CO_F14_zoom</v>
      </c>
      <c r="I23" s="14" t="str">
        <f>IF(OR(B23&lt;&gt;"",J23&lt;&gt;""),IF($G$4="Recurso",IF(LEFT($G$5,1)="M",IF(VLOOKUP($G$5,'Definición técnica de imagenes'!$A$3:$G$17,6,FALSE)=0,"",VLOOKUP($G$5,'Definición técnica de imagenes'!$A$3:$G$17,6,FALSE)),IF($G$5="F1","","")),'Definición técnica de imagenes'!$F$16),"")</f>
        <v>800 x 600 px</v>
      </c>
      <c r="J23" s="103" t="s">
        <v>194</v>
      </c>
      <c r="K23" s="19"/>
    </row>
    <row r="24" spans="1:11" s="12" customFormat="1" ht="15">
      <c r="A24" s="13" t="s">
        <v>162</v>
      </c>
      <c r="B24" s="104" t="s">
        <v>195</v>
      </c>
      <c r="C24" s="27" t="str">
        <f t="shared" si="0"/>
        <v>Cuaderno de Estudio</v>
      </c>
      <c r="D24" s="14" t="s">
        <v>167</v>
      </c>
      <c r="E24" s="14" t="s">
        <v>168</v>
      </c>
      <c r="F24" s="14" t="str">
        <f t="shared" si="1"/>
        <v>CS_10_02_CO_F15_small</v>
      </c>
      <c r="G24" s="14" t="str">
        <f>IF(F24&lt;&gt;"",IF($G$4="Recurso",IF(LEFT($G$5,1)="M",VLOOKUP($G$5,'Definición técnica de imagenes'!$A$3:$G$17,5,FALSE),IF($G$5="F1",'Definición técnica de imagenes'!$E$15,'Definición técnica de imagenes'!$F$13)),'Definición técnica de imagenes'!$E$16),"")</f>
        <v>526 x 370 px</v>
      </c>
      <c r="H24" s="14" t="str">
        <f t="shared" si="2"/>
        <v>CS_10_02_CO_F15_zoom</v>
      </c>
      <c r="I24" s="14" t="str">
        <f>IF(OR(B24&lt;&gt;"",J24&lt;&gt;""),IF($G$4="Recurso",IF(LEFT($G$5,1)="M",IF(VLOOKUP($G$5,'Definición técnica de imagenes'!$A$3:$G$17,6,FALSE)=0,"",VLOOKUP($G$5,'Definición técnica de imagenes'!$A$3:$G$17,6,FALSE)),IF($G$5="F1","","")),'Definición técnica de imagenes'!$F$16),"")</f>
        <v>800 x 600 px</v>
      </c>
      <c r="J24" s="103" t="s">
        <v>196</v>
      </c>
      <c r="K24" s="15"/>
    </row>
    <row r="25" spans="1:11" s="12" customFormat="1">
      <c r="A25" s="13" t="s">
        <v>163</v>
      </c>
      <c r="B25" s="103" t="s">
        <v>197</v>
      </c>
      <c r="C25" s="27" t="str">
        <f t="shared" si="0"/>
        <v>Cuaderno de Estudio</v>
      </c>
      <c r="D25" s="14" t="s">
        <v>167</v>
      </c>
      <c r="E25" s="14" t="s">
        <v>168</v>
      </c>
      <c r="F25" s="14" t="str">
        <f t="shared" si="1"/>
        <v>CS_10_02_CO_F16_small</v>
      </c>
      <c r="G25" s="14" t="str">
        <f>IF(F25&lt;&gt;"",IF($G$4="Recurso",IF(LEFT($G$5,1)="M",VLOOKUP($G$5,'Definición técnica de imagenes'!$A$3:$G$17,5,FALSE),IF($G$5="F1",'Definición técnica de imagenes'!$E$15,'Definición técnica de imagenes'!$F$13)),'Definición técnica de imagenes'!$E$16),"")</f>
        <v>526 x 370 px</v>
      </c>
      <c r="H25" s="14" t="str">
        <f t="shared" si="2"/>
        <v>CS_10_02_CO_F16_zoom</v>
      </c>
      <c r="I25" s="14" t="str">
        <f>IF(OR(B25&lt;&gt;"",J25&lt;&gt;""),IF($G$4="Recurso",IF(LEFT($G$5,1)="M",IF(VLOOKUP($G$5,'Definición técnica de imagenes'!$A$3:$G$17,6,FALSE)=0,"",VLOOKUP($G$5,'Definición técnica de imagenes'!$A$3:$G$17,6,FALSE)),IF($G$5="F1","","")),'Definición técnica de imagenes'!$F$16),"")</f>
        <v>800 x 600 px</v>
      </c>
      <c r="J25" s="103" t="s">
        <v>198</v>
      </c>
      <c r="K25" s="19"/>
    </row>
    <row r="26" spans="1:11" s="12" customFormat="1" ht="15">
      <c r="A26" s="13" t="s">
        <v>164</v>
      </c>
      <c r="B26" s="104" t="s">
        <v>199</v>
      </c>
      <c r="C26" s="27" t="str">
        <f t="shared" si="0"/>
        <v>Cuaderno de Estudio</v>
      </c>
      <c r="D26" s="14" t="s">
        <v>167</v>
      </c>
      <c r="E26" s="14" t="s">
        <v>168</v>
      </c>
      <c r="F26" s="14" t="str">
        <f t="shared" si="1"/>
        <v>CS_10_02_CO_F17_small</v>
      </c>
      <c r="G26" s="14" t="str">
        <f>IF(F26&lt;&gt;"",IF($G$4="Recurso",IF(LEFT($G$5,1)="M",VLOOKUP($G$5,'Definición técnica de imagenes'!$A$3:$G$17,5,FALSE),IF($G$5="F1",'Definición técnica de imagenes'!$E$15,'Definición técnica de imagenes'!$F$13)),'Definición técnica de imagenes'!$E$16),"")</f>
        <v>526 x 370 px</v>
      </c>
      <c r="H26" s="14" t="str">
        <f t="shared" si="2"/>
        <v>CS_10_02_CO_F17_zoom</v>
      </c>
      <c r="I26" s="14" t="str">
        <f>IF(OR(B26&lt;&gt;"",J26&lt;&gt;""),IF($G$4="Recurso",IF(LEFT($G$5,1)="M",IF(VLOOKUP($G$5,'Definición técnica de imagenes'!$A$3:$G$17,6,FALSE)=0,"",VLOOKUP($G$5,'Definición técnica de imagenes'!$A$3:$G$17,6,FALSE)),IF($G$5="F1","","")),'Definición técnica de imagenes'!$F$16),"")</f>
        <v>800 x 600 px</v>
      </c>
      <c r="J26" s="103" t="s">
        <v>200</v>
      </c>
      <c r="K26" s="19"/>
    </row>
    <row r="27" spans="1:11" s="12" customFormat="1">
      <c r="A27" s="13"/>
      <c r="B27" s="13"/>
      <c r="C27" s="27"/>
      <c r="D27" s="14"/>
      <c r="E27" s="14"/>
      <c r="F27" s="14"/>
      <c r="G27" s="14"/>
      <c r="H27" s="14"/>
      <c r="I27" s="14"/>
      <c r="J27" s="19"/>
      <c r="K27" s="19"/>
    </row>
    <row r="28" spans="1:11" s="12" customFormat="1">
      <c r="A28" s="13"/>
      <c r="B28" s="13"/>
      <c r="C28" s="27"/>
      <c r="D28" s="14"/>
      <c r="E28" s="14"/>
      <c r="F28" s="14"/>
      <c r="G28" s="14"/>
      <c r="H28" s="14"/>
      <c r="I28" s="14"/>
      <c r="J28" s="19"/>
      <c r="K28" s="19"/>
    </row>
    <row r="29" spans="1:11" s="12" customFormat="1">
      <c r="A29" s="13"/>
      <c r="B29" s="13"/>
      <c r="C29" s="27"/>
      <c r="D29" s="14"/>
      <c r="E29" s="14"/>
      <c r="F29" s="14"/>
      <c r="G29" s="14"/>
      <c r="H29" s="14"/>
      <c r="I29" s="14"/>
      <c r="J29" s="19"/>
      <c r="K29" s="19"/>
    </row>
    <row r="30" spans="1:11" s="12" customFormat="1">
      <c r="A30" s="13"/>
      <c r="B30" s="13"/>
      <c r="C30" s="27"/>
      <c r="D30" s="14"/>
      <c r="E30" s="14"/>
      <c r="F30" s="14"/>
      <c r="G30" s="14"/>
      <c r="H30" s="14"/>
      <c r="I30" s="14"/>
      <c r="J30" s="19"/>
      <c r="K30" s="19"/>
    </row>
    <row r="31" spans="1:11" s="12" customFormat="1">
      <c r="A31" s="13"/>
      <c r="B31" s="13"/>
      <c r="C31" s="27"/>
      <c r="D31" s="14"/>
      <c r="E31" s="14"/>
      <c r="F31" s="14"/>
      <c r="G31" s="14"/>
      <c r="H31" s="14"/>
      <c r="I31" s="14"/>
      <c r="J31" s="19"/>
      <c r="K31" s="19"/>
    </row>
    <row r="32" spans="1:11" s="12" customFormat="1">
      <c r="A32" s="13" t="str">
        <f t="shared" ref="A20:A83" si="3">IF(OR(B32&lt;&gt;"",J32&lt;&gt;""),CONCATENATE(LEFT(A31,3),IF(MID(A31,4,2)+1&lt;10,CONCATENATE("0",MID(A31,4,2)+1),MID(A31,4,2)+1)),"")</f>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8" r:id="rId1"/>
    <hyperlink ref="B20" r:id="rId2"/>
    <hyperlink ref="B21" r:id="rId3"/>
    <hyperlink ref="B24" r:id="rId4"/>
    <hyperlink ref="B26" r:id="rId5"/>
  </hyperlinks>
  <pageMargins left="0.75" right="0.75" top="1" bottom="1" header="0.5" footer="0.5"/>
  <pageSetup orientation="portrait" horizontalDpi="4294967292" verticalDpi="4294967292"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0" customWidth="1"/>
    <col min="2" max="2" width="11" style="30"/>
    <col min="3" max="3" width="13.77734375" style="30" customWidth="1"/>
    <col min="4" max="4" width="11.33203125" style="30" customWidth="1"/>
    <col min="5" max="7" width="11" style="30"/>
    <col min="8" max="11" width="11" style="30" hidden="1" customWidth="1"/>
    <col min="12" max="16384" width="11" style="30"/>
  </cols>
  <sheetData>
    <row r="1" spans="1:11" ht="16.5" thickBot="1">
      <c r="A1" s="87" t="s">
        <v>38</v>
      </c>
      <c r="B1" s="88"/>
      <c r="C1" s="88"/>
      <c r="D1" s="88"/>
      <c r="E1" s="88"/>
      <c r="F1" s="89"/>
    </row>
    <row r="2" spans="1:11" ht="15.75">
      <c r="A2" s="38" t="s">
        <v>42</v>
      </c>
      <c r="B2" s="39"/>
      <c r="C2" s="90" t="s">
        <v>13</v>
      </c>
      <c r="D2" s="91"/>
      <c r="E2" s="92"/>
      <c r="F2" s="40"/>
    </row>
    <row r="3" spans="1:11" ht="60">
      <c r="A3" s="41" t="s">
        <v>43</v>
      </c>
      <c r="B3" s="39"/>
      <c r="C3" s="96" t="s">
        <v>14</v>
      </c>
      <c r="D3" s="97"/>
      <c r="E3" s="98"/>
      <c r="F3" s="40"/>
      <c r="H3" s="30" t="s">
        <v>18</v>
      </c>
      <c r="I3" s="30" t="s">
        <v>19</v>
      </c>
      <c r="J3" s="30" t="s">
        <v>20</v>
      </c>
      <c r="K3" s="30" t="s">
        <v>52</v>
      </c>
    </row>
    <row r="4" spans="1:11" ht="30">
      <c r="A4" s="38" t="s">
        <v>44</v>
      </c>
      <c r="B4" s="39"/>
      <c r="C4" s="34" t="s">
        <v>15</v>
      </c>
      <c r="D4" s="33" t="s">
        <v>16</v>
      </c>
      <c r="E4" s="37" t="s">
        <v>17</v>
      </c>
      <c r="F4" s="40"/>
      <c r="H4" s="30" t="s">
        <v>21</v>
      </c>
      <c r="I4" s="30" t="s">
        <v>25</v>
      </c>
      <c r="J4" s="30">
        <v>1</v>
      </c>
      <c r="K4" s="30">
        <v>1</v>
      </c>
    </row>
    <row r="5" spans="1:11" ht="75.75" thickBot="1">
      <c r="A5" s="41" t="s">
        <v>45</v>
      </c>
      <c r="B5" s="39"/>
      <c r="C5" s="36" t="s">
        <v>35</v>
      </c>
      <c r="D5" s="99" t="str">
        <f>CONCATENATE(H21,"_",I21,"_",J21,"_CO")</f>
        <v>LE_07_04_CO</v>
      </c>
      <c r="E5" s="100"/>
      <c r="F5" s="40"/>
      <c r="H5" s="30" t="s">
        <v>22</v>
      </c>
      <c r="I5" s="30" t="s">
        <v>26</v>
      </c>
      <c r="J5" s="30">
        <v>2</v>
      </c>
      <c r="K5" s="30">
        <v>2</v>
      </c>
    </row>
    <row r="6" spans="1:11" ht="30.75" thickBot="1">
      <c r="A6" s="38" t="s">
        <v>10</v>
      </c>
      <c r="B6" s="39"/>
      <c r="C6" s="39"/>
      <c r="D6" s="39"/>
      <c r="E6" s="39"/>
      <c r="F6" s="40"/>
      <c r="H6" s="30" t="s">
        <v>23</v>
      </c>
      <c r="I6" s="30" t="s">
        <v>27</v>
      </c>
      <c r="J6" s="30">
        <v>3</v>
      </c>
      <c r="K6" s="30">
        <v>3</v>
      </c>
    </row>
    <row r="7" spans="1:11" ht="48" thickBot="1">
      <c r="A7" s="41" t="s">
        <v>11</v>
      </c>
      <c r="B7" s="39"/>
      <c r="C7" s="70" t="s">
        <v>127</v>
      </c>
      <c r="D7" s="85" t="str">
        <f>CONCATENATE("SolicitudGrafica_",D5,".xls")</f>
        <v>SolicitudGrafica_LE_07_04_CO.xls</v>
      </c>
      <c r="E7" s="85"/>
      <c r="F7" s="86"/>
      <c r="H7" s="30" t="s">
        <v>24</v>
      </c>
      <c r="I7" s="30" t="s">
        <v>28</v>
      </c>
      <c r="J7" s="30">
        <v>4</v>
      </c>
      <c r="K7" s="30">
        <v>4</v>
      </c>
    </row>
    <row r="8" spans="1:11" ht="45">
      <c r="A8" s="41" t="s">
        <v>53</v>
      </c>
      <c r="B8" s="39"/>
      <c r="C8" s="39"/>
      <c r="D8" s="39"/>
      <c r="E8" s="39"/>
      <c r="F8" s="40"/>
      <c r="I8" s="30" t="s">
        <v>29</v>
      </c>
      <c r="J8" s="30">
        <v>5</v>
      </c>
      <c r="K8" s="30">
        <v>5</v>
      </c>
    </row>
    <row r="9" spans="1:11" ht="45">
      <c r="A9" s="41" t="s">
        <v>12</v>
      </c>
      <c r="B9" s="39"/>
      <c r="C9" s="39"/>
      <c r="D9" s="39"/>
      <c r="E9" s="39"/>
      <c r="F9" s="40"/>
      <c r="I9" s="30" t="s">
        <v>30</v>
      </c>
      <c r="J9" s="30">
        <v>6</v>
      </c>
      <c r="K9" s="30">
        <v>6</v>
      </c>
    </row>
    <row r="10" spans="1:11" ht="30.75" thickBot="1">
      <c r="A10" s="42" t="s">
        <v>36</v>
      </c>
      <c r="B10" s="43"/>
      <c r="C10" s="43"/>
      <c r="D10" s="43"/>
      <c r="E10" s="43"/>
      <c r="F10" s="44"/>
      <c r="I10" s="30" t="s">
        <v>31</v>
      </c>
      <c r="J10" s="30">
        <v>7</v>
      </c>
      <c r="K10" s="30">
        <v>7</v>
      </c>
    </row>
    <row r="11" spans="1:11">
      <c r="I11" s="30" t="s">
        <v>32</v>
      </c>
      <c r="J11" s="30">
        <v>8</v>
      </c>
      <c r="K11" s="30">
        <v>8</v>
      </c>
    </row>
    <row r="12" spans="1:11" ht="15.75" thickBot="1">
      <c r="I12" s="30" t="s">
        <v>37</v>
      </c>
      <c r="J12" s="30">
        <v>9</v>
      </c>
      <c r="K12" s="30">
        <v>9</v>
      </c>
    </row>
    <row r="13" spans="1:11" ht="15.75">
      <c r="A13" s="87" t="s">
        <v>41</v>
      </c>
      <c r="B13" s="88"/>
      <c r="C13" s="88"/>
      <c r="D13" s="88"/>
      <c r="E13" s="88"/>
      <c r="F13" s="89"/>
      <c r="I13" s="30" t="s">
        <v>33</v>
      </c>
      <c r="J13" s="30">
        <v>10</v>
      </c>
      <c r="K13" s="30">
        <v>10</v>
      </c>
    </row>
    <row r="14" spans="1:11" ht="15.75" thickBot="1">
      <c r="A14" s="41"/>
      <c r="B14" s="39"/>
      <c r="C14" s="39"/>
      <c r="D14" s="39"/>
      <c r="E14" s="39"/>
      <c r="F14" s="40"/>
      <c r="I14" s="30" t="s">
        <v>34</v>
      </c>
      <c r="J14" s="30">
        <v>11</v>
      </c>
      <c r="K14" s="30">
        <v>11</v>
      </c>
    </row>
    <row r="15" spans="1:11" ht="15.75">
      <c r="A15" s="38" t="s">
        <v>46</v>
      </c>
      <c r="B15" s="39"/>
      <c r="C15" s="90" t="s">
        <v>49</v>
      </c>
      <c r="D15" s="91"/>
      <c r="E15" s="91"/>
      <c r="F15" s="92"/>
      <c r="J15" s="30">
        <v>12</v>
      </c>
      <c r="K15" s="30">
        <v>12</v>
      </c>
    </row>
    <row r="16" spans="1:11" ht="67.150000000000006" customHeight="1">
      <c r="A16" s="41" t="s">
        <v>47</v>
      </c>
      <c r="B16" s="39"/>
      <c r="C16" s="34" t="s">
        <v>15</v>
      </c>
      <c r="D16" s="33" t="s">
        <v>16</v>
      </c>
      <c r="E16" s="33" t="s">
        <v>17</v>
      </c>
      <c r="F16" s="35" t="s">
        <v>50</v>
      </c>
      <c r="J16" s="30">
        <v>13</v>
      </c>
      <c r="K16" s="30">
        <v>13</v>
      </c>
    </row>
    <row r="17" spans="1:11" ht="32.1" customHeight="1" thickBot="1">
      <c r="A17" s="38" t="s">
        <v>44</v>
      </c>
      <c r="B17" s="39"/>
      <c r="C17" s="36" t="s">
        <v>35</v>
      </c>
      <c r="D17" s="93" t="str">
        <f>CONCATENATE(H21,"_",I21,"_",J21,"_",K45)</f>
        <v>LE_07_04_REC10</v>
      </c>
      <c r="E17" s="94"/>
      <c r="F17" s="95"/>
      <c r="J17" s="30">
        <v>14</v>
      </c>
      <c r="K17" s="30">
        <v>14</v>
      </c>
    </row>
    <row r="18" spans="1:11" ht="75.75" thickBot="1">
      <c r="A18" s="41" t="s">
        <v>48</v>
      </c>
      <c r="B18" s="39"/>
      <c r="C18" s="70" t="s">
        <v>128</v>
      </c>
      <c r="D18" s="85" t="str">
        <f>CONCATENATE("SolicitudGrafica_",D17,".xls")</f>
        <v>SolicitudGrafica_LE_07_04_REC10.xls</v>
      </c>
      <c r="E18" s="85"/>
      <c r="F18" s="86"/>
      <c r="J18" s="30">
        <v>15</v>
      </c>
      <c r="K18" s="30">
        <v>15</v>
      </c>
    </row>
    <row r="19" spans="1:11" ht="15.75">
      <c r="A19" s="38" t="s">
        <v>10</v>
      </c>
      <c r="B19" s="39"/>
      <c r="C19" s="39"/>
      <c r="D19" s="39"/>
      <c r="E19" s="39"/>
      <c r="F19" s="40"/>
      <c r="H19" s="30">
        <v>3</v>
      </c>
      <c r="J19" s="30">
        <v>16</v>
      </c>
      <c r="K19" s="30">
        <v>16</v>
      </c>
    </row>
    <row r="20" spans="1:11" ht="60.75" thickBot="1">
      <c r="A20" s="42" t="s">
        <v>51</v>
      </c>
      <c r="B20" s="43"/>
      <c r="C20" s="43"/>
      <c r="D20" s="43"/>
      <c r="E20" s="43"/>
      <c r="F20" s="44"/>
      <c r="H20" s="30">
        <v>4</v>
      </c>
      <c r="I20" s="30">
        <v>5</v>
      </c>
      <c r="J20" s="30">
        <v>4</v>
      </c>
      <c r="K20" s="30">
        <v>17</v>
      </c>
    </row>
    <row r="21" spans="1:11">
      <c r="H21" s="30" t="str">
        <f>IF(INDEX(H4:H7,H20)=H4,"MA",IF(INDEX(H4:H7,H20)=H5,"CN",IF(INDEX(H4:H7,H20)=H6,"CS",IF(INDEX(H4:H7,H20)=H7,"LE"))))</f>
        <v>LE</v>
      </c>
      <c r="I21" s="30" t="str">
        <f>CONCATENATE(IF((I20+2)&lt;10,"0",""),I20+2)</f>
        <v>07</v>
      </c>
      <c r="J21" s="30" t="str">
        <f>CONCATENATE(IF(J20&lt;10,"0",""),J20)</f>
        <v>04</v>
      </c>
      <c r="K21" s="30">
        <v>18</v>
      </c>
    </row>
    <row r="22" spans="1:11">
      <c r="K22" s="30">
        <v>19</v>
      </c>
    </row>
    <row r="23" spans="1:11">
      <c r="K23" s="30">
        <v>20</v>
      </c>
    </row>
    <row r="24" spans="1:11">
      <c r="K24" s="30">
        <v>21</v>
      </c>
    </row>
    <row r="25" spans="1:11">
      <c r="K25" s="30">
        <v>22</v>
      </c>
    </row>
    <row r="26" spans="1:11">
      <c r="K26" s="30">
        <v>23</v>
      </c>
    </row>
    <row r="27" spans="1:11">
      <c r="K27" s="30">
        <v>24</v>
      </c>
    </row>
    <row r="28" spans="1:11">
      <c r="K28" s="30">
        <v>25</v>
      </c>
    </row>
    <row r="29" spans="1:11">
      <c r="K29" s="30">
        <v>26</v>
      </c>
    </row>
    <row r="30" spans="1:11">
      <c r="K30" s="30">
        <v>27</v>
      </c>
    </row>
    <row r="31" spans="1:11">
      <c r="K31" s="30">
        <v>28</v>
      </c>
    </row>
    <row r="32" spans="1:11">
      <c r="K32" s="30">
        <v>29</v>
      </c>
    </row>
    <row r="33" spans="11:11">
      <c r="K33" s="30">
        <v>30</v>
      </c>
    </row>
    <row r="34" spans="11:11">
      <c r="K34" s="30">
        <v>31</v>
      </c>
    </row>
    <row r="35" spans="11:11">
      <c r="K35" s="30">
        <v>32</v>
      </c>
    </row>
    <row r="36" spans="11:11">
      <c r="K36" s="30">
        <v>33</v>
      </c>
    </row>
    <row r="37" spans="11:11">
      <c r="K37" s="30">
        <v>34</v>
      </c>
    </row>
    <row r="38" spans="11:11">
      <c r="K38" s="30">
        <v>35</v>
      </c>
    </row>
    <row r="39" spans="11:11">
      <c r="K39" s="30">
        <v>36</v>
      </c>
    </row>
    <row r="40" spans="11:11">
      <c r="K40" s="30">
        <v>37</v>
      </c>
    </row>
    <row r="41" spans="11:11">
      <c r="K41" s="30">
        <v>38</v>
      </c>
    </row>
    <row r="42" spans="11:11">
      <c r="K42" s="30">
        <v>39</v>
      </c>
    </row>
    <row r="43" spans="11:11">
      <c r="K43" s="30">
        <v>40</v>
      </c>
    </row>
    <row r="44" spans="11:11">
      <c r="K44" s="30">
        <v>1</v>
      </c>
    </row>
    <row r="45" spans="11:11">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0" customWidth="1"/>
    <col min="2" max="2" width="22.21875" style="30" customWidth="1"/>
    <col min="3" max="3" width="17.33203125" style="30" customWidth="1"/>
    <col min="4" max="4" width="10.77734375" style="30"/>
    <col min="5" max="5" width="11.6640625" style="30" customWidth="1"/>
    <col min="6" max="6" width="12.6640625" style="30" customWidth="1"/>
    <col min="7" max="7" width="11" style="30" customWidth="1"/>
    <col min="8" max="8" width="24.44140625" style="30" customWidth="1"/>
    <col min="9" max="9" width="22.21875" style="30" customWidth="1"/>
    <col min="10" max="10" width="20.6640625" style="30" customWidth="1"/>
    <col min="11" max="11" width="44.44140625" style="30" customWidth="1"/>
    <col min="12" max="16384" width="10.77734375" style="30"/>
  </cols>
  <sheetData>
    <row r="1" spans="1:11">
      <c r="A1" s="101" t="s">
        <v>56</v>
      </c>
      <c r="B1" s="101" t="s">
        <v>63</v>
      </c>
      <c r="C1" s="101" t="s">
        <v>64</v>
      </c>
      <c r="D1" s="101" t="s">
        <v>5</v>
      </c>
      <c r="E1" s="101" t="s">
        <v>65</v>
      </c>
      <c r="F1" s="101" t="s">
        <v>66</v>
      </c>
      <c r="G1" s="101" t="s">
        <v>67</v>
      </c>
      <c r="H1" s="102" t="s">
        <v>68</v>
      </c>
      <c r="I1" s="102"/>
      <c r="J1" s="102"/>
    </row>
    <row r="2" spans="1:11">
      <c r="A2" s="101"/>
      <c r="B2" s="101"/>
      <c r="C2" s="101"/>
      <c r="D2" s="101"/>
      <c r="E2" s="101"/>
      <c r="F2" s="101"/>
      <c r="G2" s="101"/>
      <c r="H2" s="49" t="s">
        <v>65</v>
      </c>
      <c r="I2" s="49" t="s">
        <v>66</v>
      </c>
      <c r="J2" s="49" t="s">
        <v>67</v>
      </c>
    </row>
    <row r="3" spans="1:11" s="51" customFormat="1">
      <c r="A3" s="50" t="s">
        <v>69</v>
      </c>
      <c r="B3" s="50" t="s">
        <v>70</v>
      </c>
      <c r="C3" s="50" t="s">
        <v>71</v>
      </c>
      <c r="D3" s="50" t="s">
        <v>72</v>
      </c>
      <c r="E3" s="50" t="s">
        <v>73</v>
      </c>
      <c r="F3" s="50"/>
      <c r="G3" s="50"/>
      <c r="H3" s="50" t="s">
        <v>130</v>
      </c>
      <c r="I3" s="50"/>
      <c r="J3" s="50"/>
    </row>
    <row r="4" spans="1:11" s="51" customFormat="1">
      <c r="A4" s="52" t="s">
        <v>57</v>
      </c>
      <c r="B4" s="52" t="s">
        <v>74</v>
      </c>
      <c r="C4" s="52" t="s">
        <v>71</v>
      </c>
      <c r="D4" s="52" t="s">
        <v>72</v>
      </c>
      <c r="E4" s="52" t="s">
        <v>75</v>
      </c>
      <c r="F4" s="52" t="s">
        <v>76</v>
      </c>
      <c r="G4" s="52"/>
      <c r="H4" s="52" t="s">
        <v>131</v>
      </c>
      <c r="I4" s="52" t="s">
        <v>133</v>
      </c>
      <c r="J4" s="52"/>
    </row>
    <row r="5" spans="1:11" s="51" customFormat="1">
      <c r="A5" s="53" t="s">
        <v>77</v>
      </c>
      <c r="B5" s="52" t="s">
        <v>78</v>
      </c>
      <c r="C5" s="52" t="s">
        <v>71</v>
      </c>
      <c r="D5" s="52" t="s">
        <v>72</v>
      </c>
      <c r="E5" s="52" t="s">
        <v>75</v>
      </c>
      <c r="F5" s="52" t="s">
        <v>76</v>
      </c>
      <c r="G5" s="54"/>
      <c r="H5" s="52" t="s">
        <v>131</v>
      </c>
      <c r="I5" s="52" t="s">
        <v>133</v>
      </c>
      <c r="J5" s="54"/>
    </row>
    <row r="6" spans="1:11" s="51" customFormat="1">
      <c r="A6" s="52" t="s">
        <v>58</v>
      </c>
      <c r="B6" s="52" t="s">
        <v>79</v>
      </c>
      <c r="C6" s="52" t="s">
        <v>71</v>
      </c>
      <c r="D6" s="52" t="s">
        <v>72</v>
      </c>
      <c r="E6" s="52" t="s">
        <v>75</v>
      </c>
      <c r="F6" s="52" t="s">
        <v>76</v>
      </c>
      <c r="G6" s="52" t="s">
        <v>73</v>
      </c>
      <c r="H6" s="52" t="s">
        <v>131</v>
      </c>
      <c r="I6" s="52" t="s">
        <v>133</v>
      </c>
      <c r="J6" s="52" t="s">
        <v>134</v>
      </c>
    </row>
    <row r="7" spans="1:11" s="51" customFormat="1">
      <c r="A7" s="52" t="s">
        <v>80</v>
      </c>
      <c r="B7" s="52" t="s">
        <v>81</v>
      </c>
      <c r="C7" s="52" t="s">
        <v>71</v>
      </c>
      <c r="D7" s="52" t="s">
        <v>72</v>
      </c>
      <c r="E7" s="52" t="s">
        <v>75</v>
      </c>
      <c r="F7" s="52" t="s">
        <v>76</v>
      </c>
      <c r="G7" s="52"/>
      <c r="H7" s="52" t="s">
        <v>131</v>
      </c>
      <c r="I7" s="52" t="s">
        <v>133</v>
      </c>
      <c r="J7" s="52"/>
    </row>
    <row r="8" spans="1:11" s="51" customFormat="1">
      <c r="A8" s="52" t="s">
        <v>82</v>
      </c>
      <c r="B8" s="52" t="s">
        <v>83</v>
      </c>
      <c r="C8" s="52" t="s">
        <v>71</v>
      </c>
      <c r="D8" s="52" t="s">
        <v>72</v>
      </c>
      <c r="E8" s="52" t="s">
        <v>75</v>
      </c>
      <c r="F8" s="52" t="s">
        <v>76</v>
      </c>
      <c r="G8" s="52"/>
      <c r="H8" s="52" t="s">
        <v>131</v>
      </c>
      <c r="I8" s="52" t="s">
        <v>133</v>
      </c>
      <c r="J8" s="52"/>
    </row>
    <row r="9" spans="1:11" s="51" customFormat="1">
      <c r="A9" s="52" t="s">
        <v>84</v>
      </c>
      <c r="B9" s="52" t="s">
        <v>85</v>
      </c>
      <c r="C9" s="52" t="s">
        <v>71</v>
      </c>
      <c r="D9" s="52" t="s">
        <v>72</v>
      </c>
      <c r="E9" s="52" t="s">
        <v>75</v>
      </c>
      <c r="F9" s="52" t="s">
        <v>76</v>
      </c>
      <c r="G9" s="52"/>
      <c r="H9" s="52" t="s">
        <v>131</v>
      </c>
      <c r="I9" s="52" t="s">
        <v>133</v>
      </c>
      <c r="J9" s="52"/>
    </row>
    <row r="10" spans="1:11" s="51" customFormat="1">
      <c r="A10" s="52" t="s">
        <v>86</v>
      </c>
      <c r="B10" s="52" t="s">
        <v>87</v>
      </c>
      <c r="C10" s="52" t="s">
        <v>71</v>
      </c>
      <c r="D10" s="52" t="s">
        <v>72</v>
      </c>
      <c r="E10" s="52" t="s">
        <v>88</v>
      </c>
      <c r="F10" s="52"/>
      <c r="G10" s="52"/>
      <c r="H10" s="52" t="s">
        <v>130</v>
      </c>
      <c r="I10" s="52" t="s">
        <v>133</v>
      </c>
      <c r="J10" s="52"/>
    </row>
    <row r="11" spans="1:11" s="51" customFormat="1" ht="25.5">
      <c r="A11" s="52" t="s">
        <v>89</v>
      </c>
      <c r="B11" s="52" t="s">
        <v>90</v>
      </c>
      <c r="C11" s="52" t="s">
        <v>71</v>
      </c>
      <c r="D11" s="52" t="s">
        <v>72</v>
      </c>
      <c r="E11" s="52" t="s">
        <v>75</v>
      </c>
      <c r="F11" s="52" t="s">
        <v>76</v>
      </c>
      <c r="G11" s="52"/>
      <c r="H11" s="52" t="s">
        <v>131</v>
      </c>
      <c r="I11" s="52" t="s">
        <v>133</v>
      </c>
      <c r="J11" s="52"/>
    </row>
    <row r="12" spans="1:11" s="51" customFormat="1">
      <c r="A12" s="52" t="s">
        <v>91</v>
      </c>
      <c r="B12" s="52" t="s">
        <v>92</v>
      </c>
      <c r="C12" s="52" t="s">
        <v>71</v>
      </c>
      <c r="D12" s="52" t="s">
        <v>72</v>
      </c>
      <c r="E12" s="52" t="s">
        <v>75</v>
      </c>
      <c r="F12" s="52" t="s">
        <v>76</v>
      </c>
      <c r="G12" s="52"/>
      <c r="H12" s="52" t="s">
        <v>131</v>
      </c>
      <c r="I12" s="52" t="s">
        <v>133</v>
      </c>
      <c r="J12" s="52"/>
    </row>
    <row r="13" spans="1:11" ht="61.5">
      <c r="A13" s="55" t="s">
        <v>93</v>
      </c>
      <c r="B13" s="55" t="s">
        <v>94</v>
      </c>
      <c r="C13" s="52" t="s">
        <v>71</v>
      </c>
      <c r="D13" s="56" t="s">
        <v>95</v>
      </c>
      <c r="E13" s="56"/>
      <c r="F13" s="57" t="s">
        <v>125</v>
      </c>
      <c r="G13" s="55"/>
      <c r="H13" s="52"/>
      <c r="I13" s="52" t="s">
        <v>130</v>
      </c>
      <c r="J13" s="55"/>
      <c r="K13" s="30" t="s">
        <v>96</v>
      </c>
    </row>
    <row r="14" spans="1:11">
      <c r="A14" s="55" t="s">
        <v>97</v>
      </c>
      <c r="B14" s="55" t="s">
        <v>98</v>
      </c>
      <c r="C14" s="52" t="s">
        <v>71</v>
      </c>
      <c r="D14" s="56" t="s">
        <v>72</v>
      </c>
      <c r="E14" s="56"/>
      <c r="F14" s="57" t="s">
        <v>126</v>
      </c>
      <c r="G14" s="55"/>
      <c r="H14" s="52"/>
      <c r="I14" s="52" t="s">
        <v>130</v>
      </c>
      <c r="J14" s="55"/>
    </row>
    <row r="15" spans="1:11" ht="25.5">
      <c r="A15" s="55" t="s">
        <v>99</v>
      </c>
      <c r="B15" s="55" t="s">
        <v>100</v>
      </c>
      <c r="C15" s="52" t="s">
        <v>101</v>
      </c>
      <c r="D15" s="55" t="s">
        <v>95</v>
      </c>
      <c r="E15" s="55" t="s">
        <v>124</v>
      </c>
      <c r="F15" s="55"/>
      <c r="G15" s="55"/>
      <c r="H15" s="52" t="s">
        <v>130</v>
      </c>
      <c r="I15" s="55"/>
      <c r="J15" s="55"/>
      <c r="K15" s="30" t="s">
        <v>102</v>
      </c>
    </row>
    <row r="16" spans="1:11" ht="75">
      <c r="A16" s="57" t="s">
        <v>103</v>
      </c>
      <c r="B16" s="57"/>
      <c r="C16" s="53" t="s">
        <v>101</v>
      </c>
      <c r="D16" s="57" t="s">
        <v>104</v>
      </c>
      <c r="E16" s="56" t="s">
        <v>122</v>
      </c>
      <c r="F16" s="56" t="s">
        <v>123</v>
      </c>
      <c r="G16" s="56"/>
      <c r="H16" s="57" t="s">
        <v>132</v>
      </c>
      <c r="I16" s="57" t="s">
        <v>135</v>
      </c>
      <c r="J16" s="56"/>
      <c r="K16" s="58" t="s">
        <v>105</v>
      </c>
    </row>
    <row r="17" spans="1:11" ht="25.5">
      <c r="A17" s="52" t="s">
        <v>106</v>
      </c>
      <c r="B17" s="52"/>
      <c r="C17" s="52" t="s">
        <v>71</v>
      </c>
      <c r="D17" s="52" t="s">
        <v>72</v>
      </c>
      <c r="E17" s="52" t="s">
        <v>107</v>
      </c>
      <c r="F17" s="52" t="s">
        <v>108</v>
      </c>
      <c r="G17" s="52"/>
      <c r="H17" s="59" t="s">
        <v>109</v>
      </c>
      <c r="I17" s="59" t="s">
        <v>110</v>
      </c>
      <c r="J17" s="52"/>
      <c r="K17" s="60" t="s">
        <v>111</v>
      </c>
    </row>
    <row r="20" spans="1:11" ht="15.75">
      <c r="A20" s="61" t="s">
        <v>112</v>
      </c>
    </row>
    <row r="21" spans="1:11">
      <c r="A21" s="62" t="s">
        <v>113</v>
      </c>
      <c r="B21" s="63" t="s">
        <v>136</v>
      </c>
      <c r="C21" s="64" t="s">
        <v>22</v>
      </c>
      <c r="D21" s="63"/>
      <c r="E21" s="63"/>
    </row>
    <row r="22" spans="1:11">
      <c r="A22" s="65" t="s">
        <v>114</v>
      </c>
      <c r="B22" s="71" t="s">
        <v>137</v>
      </c>
      <c r="C22" s="67" t="s">
        <v>138</v>
      </c>
      <c r="D22" s="66"/>
      <c r="E22" s="66"/>
    </row>
    <row r="23" spans="1:11">
      <c r="A23" s="65" t="s">
        <v>115</v>
      </c>
      <c r="B23" s="71" t="s">
        <v>139</v>
      </c>
      <c r="C23" s="67" t="s">
        <v>140</v>
      </c>
      <c r="D23" s="66"/>
      <c r="E23" s="66"/>
    </row>
    <row r="24" spans="1:11" ht="30">
      <c r="A24" s="65" t="s">
        <v>116</v>
      </c>
      <c r="B24" s="66" t="s">
        <v>141</v>
      </c>
      <c r="C24" s="67" t="s">
        <v>144</v>
      </c>
      <c r="D24" s="66"/>
      <c r="E24" s="66"/>
    </row>
    <row r="25" spans="1:11">
      <c r="A25" s="65" t="s">
        <v>117</v>
      </c>
      <c r="B25" s="66" t="s">
        <v>142</v>
      </c>
      <c r="C25" s="67" t="s">
        <v>143</v>
      </c>
      <c r="D25" s="66"/>
      <c r="E25" s="66"/>
    </row>
    <row r="26" spans="1:11" ht="60">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2015-03-25T13:25:09Z</dcterms:modified>
</cp:coreProperties>
</file>