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0" i="1"/>
  <c r="G10" i="1"/>
  <c r="I10" i="1"/>
  <c r="H10" i="1"/>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A27" i="1"/>
  <c r="A28" i="1"/>
  <c r="A29" i="1"/>
  <c r="C10" i="1"/>
  <c r="C11" i="1"/>
  <c r="C12" i="1"/>
  <c r="C13" i="1"/>
  <c r="C14" i="1"/>
  <c r="C15" i="1"/>
  <c r="C16" i="1"/>
  <c r="C17" i="1"/>
  <c r="C18" i="1"/>
  <c r="C19" i="1"/>
  <c r="C20" i="1"/>
  <c r="C21" i="1"/>
  <c r="F5" i="1"/>
  <c r="I21" i="2"/>
  <c r="K45" i="2"/>
  <c r="H21" i="2"/>
  <c r="J21" i="2"/>
  <c r="D17" i="2"/>
  <c r="D5" i="2"/>
</calcChain>
</file>

<file path=xl/sharedStrings.xml><?xml version="1.0" encoding="utf-8"?>
<sst xmlns="http://schemas.openxmlformats.org/spreadsheetml/2006/main" count="310" uniqueCount="203">
  <si>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</si>
  <si>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</si>
  <si>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</si>
  <si>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</si>
  <si>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</si>
  <si>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</si>
  <si>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</si>
  <si>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</si>
  <si>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</si>
  <si>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</si>
  <si>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</si>
  <si>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</si>
  <si>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</si>
  <si>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</si>
  <si>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</si>
  <si>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</si>
  <si>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</si>
  <si>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</si>
  <si>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</si>
  <si>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</si>
  <si>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</si>
  <si>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</si>
  <si>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</si>
  <si>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</si>
  <si>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</si>
  <si>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</si>
  <si>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</si>
  <si>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</si>
  <si>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</si>
  <si>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</si>
  <si>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</si>
  <si>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</si>
  <si>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</si>
  <si>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</si>
  <si>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</si>
  <si>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</si>
  <si>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</si>
  <si>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</si>
  <si>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</si>
  <si>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</si>
  <si>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</si>
  <si>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</si>
  <si>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</si>
  <si>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</si>
  <si>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</si>
  <si>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</si>
  <si>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</si>
  <si>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</si>
  <si>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</si>
  <si>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</si>
  <si>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</si>
  <si>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</si>
  <si>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</si>
  <si>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</si>
  <si>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</si>
  <si>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</si>
  <si>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</si>
  <si>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</si>
  <si>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</si>
  <si>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</si>
  <si>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</si>
  <si>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</si>
  <si>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</si>
  <si>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</si>
  <si>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</si>
  <si>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</si>
  <si>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</si>
  <si>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</si>
  <si>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</si>
  <si>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</si>
  <si>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</si>
  <si>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</si>
  <si>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</si>
  <si>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</si>
  <si>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</si>
  <si>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</si>
  <si>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</si>
  <si>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</si>
  <si>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</si>
  <si>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</si>
  <si>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</si>
  <si>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</si>
  <si>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</si>
  <si>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</si>
  <si>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</si>
  <si>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</si>
  <si>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</si>
  <si>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</si>
  <si>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</si>
  <si>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</si>
  <si>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</si>
  <si>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</si>
  <si>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</si>
  <si>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</si>
  <si>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</si>
  <si>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</si>
  <si>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</si>
  <si>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</si>
  <si>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</si>
  <si>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</si>
  <si>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</si>
  <si>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</si>
  <si>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</si>
  <si>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</si>
  <si>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</si>
  <si>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</si>
  <si>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</si>
  <si>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</si>
  <si>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</si>
  <si>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</si>
  <si>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</si>
  <si>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</si>
  <si>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</si>
  <si>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</si>
  <si>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</si>
  <si>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</si>
  <si>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</si>
  <si>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</si>
  <si>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</si>
  <si>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</si>
  <si>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</si>
  <si>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</si>
  <si>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</si>
  <si>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</si>
  <si>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</si>
  <si>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</si>
  <si>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</si>
  <si>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</si>
  <si>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</si>
  <si>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</si>
  <si>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</si>
  <si>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</si>
  <si>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</si>
  <si>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</si>
  <si>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</si>
  <si>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</si>
  <si>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</si>
  <si>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</si>
  <si>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</si>
  <si>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</si>
  <si>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</si>
  <si>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</si>
  <si>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</si>
  <si>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</si>
  <si>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</si>
  <si>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</si>
  <si>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</si>
  <si>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</si>
  <si>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Carlos Penagos Aley</t>
  </si>
  <si>
    <t>Cuaderno de Estudio</t>
  </si>
  <si>
    <t>CS_05_01_CO</t>
  </si>
  <si>
    <t>http://www.senalmemoria.gov.co/index.php/home/historias-que-suenan/item/71-el-memorial-de-agravios</t>
  </si>
  <si>
    <t>IMG01</t>
  </si>
  <si>
    <t>http://www.bibliotecanacional.gov.co/sites/default/files/u8165/imagenes/Exposiciones_virtuales/comuneros/comunerosurdaneta.jpg</t>
  </si>
  <si>
    <t>Vertical</t>
  </si>
  <si>
    <t>IMG02</t>
  </si>
  <si>
    <t xml:space="preserve">http://en.wikipedia.org/wiki/Royal_Botanical_Expedition_to_New_Granada#mediaviewer/File:Jos%C3%A9_Celestino_Mutis.jpg </t>
  </si>
  <si>
    <t>Rebelión de los comuneros</t>
  </si>
  <si>
    <t>José Celestino Mutis</t>
  </si>
  <si>
    <t>IMG03</t>
  </si>
  <si>
    <t>http://www.colombiaaprende.edu.co/html/mediateca/1607/articles-238985_Imagen.jpg</t>
  </si>
  <si>
    <t>Antonio Nariño y los Derechos del Hombre</t>
  </si>
  <si>
    <t>IMG04</t>
  </si>
  <si>
    <t>Camilo Torres</t>
  </si>
  <si>
    <t>IMG05</t>
  </si>
  <si>
    <t>http://upload.wikimedia.org/wikipedia/commons/5/50/Jacques-Louis_David_-_The_Emperor_Napoleon_in_His_Study_at_the_Tuileries_-_Google_Art_Project.jpg</t>
  </si>
  <si>
    <t>Cuadro de Napoleón Bonaparte</t>
  </si>
  <si>
    <t>IMG06</t>
  </si>
  <si>
    <t>http://aulaplaneta.planetasaber.com/encyclopedia/default.asp?idreg=162946&amp;ruta=Buscador</t>
  </si>
  <si>
    <t>La Independencia de la Nueva Granada</t>
  </si>
  <si>
    <t>El sueño de la razón produce monstruos, pintura de Goya</t>
  </si>
  <si>
    <t>IMG07</t>
  </si>
  <si>
    <r>
      <t>http://aulaplaneta.planetasaber.com/encyclopedia/default.asp?idreg=554954&amp;ruta=Buscador</t>
    </r>
    <r>
      <rPr>
        <sz val="11"/>
        <color theme="1"/>
        <rFont val="Times New Roman"/>
        <family val="1"/>
      </rPr>
      <t xml:space="preserve"> </t>
    </r>
  </si>
  <si>
    <t>Entrada de George Washington a Nueva York</t>
  </si>
  <si>
    <t>IMG08</t>
  </si>
  <si>
    <t>http://aulaplaneta.planetasaber.com/search/results.asp?txt=la%20libertad%20guiando%20al%20pueblo</t>
  </si>
  <si>
    <r>
      <t>La libertad guiando al pueblo</t>
    </r>
    <r>
      <rPr>
        <sz val="11"/>
        <color rgb="FF000000"/>
        <rFont val="Times New Roman"/>
        <family val="1"/>
      </rPr>
      <t>, de Eugene Delacroix</t>
    </r>
  </si>
  <si>
    <t>IMG09</t>
  </si>
  <si>
    <t>http://upload.wikimedia.org/wikipedia/commons/6/6b/Independencia_big.jpg</t>
  </si>
  <si>
    <t>Firma del acta de Independencia de la Nueva Granada</t>
  </si>
  <si>
    <t>IMG010</t>
  </si>
  <si>
    <t xml:space="preserve">http://upload.wikimedia.org/wikipedia/commons/f/fe/Divisi%C3%B3n_pol%C3%ADtica_del_Vireinato_de_Santaf%C3%A9_1810.jpg </t>
  </si>
  <si>
    <t>Mapa de la división política del Virreinato de Santa Fe en 1810</t>
  </si>
  <si>
    <t>IMG11</t>
  </si>
  <si>
    <t>http://upload.wikimedia.org/wikipedia/commons/c/c9/Antonio_Narino_-_LABLAA.jpg</t>
  </si>
  <si>
    <t>Antonio Nariño</t>
  </si>
  <si>
    <t>IMG12</t>
  </si>
  <si>
    <t xml:space="preserve">http://upload.wikimedia.org/wikipedia/commons/0/04/Camilotorres.jpg </t>
  </si>
  <si>
    <t>IMG13</t>
  </si>
  <si>
    <t xml:space="preserve">http://www.museonacional.gov.co/colecciones/piezas-notables/Galera%20Historia/14.Pablo-Morillo.jpg </t>
  </si>
  <si>
    <t>Pablo Morillo</t>
  </si>
  <si>
    <t>IMG14</t>
  </si>
  <si>
    <t>http://upload.wikimedia.org/wikipedia/commons/d/d5/Policarpa_Salabarrieta.jpg</t>
  </si>
  <si>
    <t>Policarpa Salavarrieta</t>
  </si>
  <si>
    <t>IMG15</t>
  </si>
  <si>
    <t>http://en.wikipedia.org/wiki/Sim%C3%B3n_Bol%C3%ADvar#/media/File:Bolivar_Arturo_Michelena.jpg</t>
  </si>
  <si>
    <t>El Libertador en traje de campaña. Por Arturo Michelena</t>
  </si>
  <si>
    <t>IMG16</t>
  </si>
  <si>
    <t xml:space="preserve">http://commons.wikimedia.org/wiki/File:Batalla_de_Boyaca_de_Martin_Tovar_y_Tovar.jpg </t>
  </si>
  <si>
    <t>La Batalla de Boyacá</t>
  </si>
  <si>
    <t>IMG17</t>
  </si>
  <si>
    <t>http://es.wikipedia.org/wiki/Campa%C3%B1a_Libertadora_de_Nueva_Granada#/media/File:Campa%C3%B1a_libertadora_de_la_Nueva_Granada_(1819).png</t>
  </si>
  <si>
    <t>La campaña libertadora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</si>
</sst>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3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color rgb="FF000000"/>
      <name val="Times New Roman"/>
      <family val="1"/>
    </font>
    <font>
      <sz val="11"/>
      <color theme="1"/>
      <name val="Times New Roman"/>
      <family val="1"/>
    </font>
    <font>
      <b/>
      <sz val="11"/>
      <color rgb="FF000000"/>
      <name val="Times New Roman"/>
      <family val="1"/>
    </font>
    <font>
      <sz val="10"/>
      <color rgb="FF000000"/>
      <name val="Century Gothic"/>
      <family val="2"/>
    </font>
    <font>
      <u/>
      <sz val="11"/>
      <color rgb="FF0563C1"/>
      <name val="Times New Roman"/>
      <family val="1"/>
    </font>
    <font>
      <sz val="11"/>
      <color rgb="FFFF0000"/>
      <name val="Times New Roman"/>
      <family val="1"/>
    </font>
    <font>
      <i/>
      <sz val="11"/>
      <color rgb="FF000000"/>
      <name val="Times New Roman"/>
      <family val="1"/>
    </font>
    <font>
      <sz val="9"/>
      <color rgb="FF000000"/>
      <name val="Georgia"/>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4" fillId="0" borderId="0" xfId="51"/>
    <xf numFmtId="0" fontId="22" fillId="0" borderId="0" xfId="0" applyFont="1"/>
    <xf numFmtId="0" fontId="14" fillId="0" borderId="5" xfId="0" applyFont="1" applyBorder="1" applyAlignment="1">
      <alignment wrapText="1"/>
    </xf>
    <xf numFmtId="0" fontId="24" fillId="0" borderId="0" xfId="0" applyFont="1"/>
    <xf numFmtId="0" fontId="25" fillId="0" borderId="5" xfId="0" applyFont="1" applyBorder="1" applyAlignment="1">
      <alignment wrapText="1"/>
    </xf>
    <xf numFmtId="0" fontId="26" fillId="0" borderId="0" xfId="0" applyFont="1"/>
    <xf numFmtId="0" fontId="27" fillId="0" borderId="0" xfId="0" applyFont="1" applyAlignment="1">
      <alignment vertical="center"/>
    </xf>
    <xf numFmtId="0" fontId="28" fillId="0" borderId="0" xfId="0" applyFont="1"/>
    <xf numFmtId="0" fontId="4" fillId="0" borderId="36" xfId="51" applyBorder="1" applyAlignment="1">
      <alignment vertical="center" wrapText="1"/>
    </xf>
    <xf numFmtId="0" fontId="14" fillId="0" borderId="5" xfId="0" applyFont="1" applyBorder="1" applyAlignment="1">
      <alignment horizontal="left" wrapText="1"/>
    </xf>
    <xf numFmtId="1" fontId="9" fillId="0" borderId="5" xfId="0" applyNumberFormat="1" applyFont="1" applyFill="1" applyBorder="1" applyAlignment="1">
      <alignment horizontal="left" vertical="center" wrapText="1"/>
    </xf>
    <xf numFmtId="0" fontId="29" fillId="0" borderId="0" xfId="0" applyFont="1"/>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upload.wikimedia.org/wikipedia/commons/f/fe/Divisi%C3%B3n_pol%C3%ADtica_del_Vireinato_de_Santaf%C3%A9_1810.jpg" TargetMode="External"/><Relationship Id="rId13" Type="http://schemas.openxmlformats.org/officeDocument/2006/relationships/hyperlink" Target="http://en.wikipedia.org/wiki/Sim%C3%B3n_Bol%C3%ADvar" TargetMode="External"/><Relationship Id="rId3" Type="http://schemas.openxmlformats.org/officeDocument/2006/relationships/hyperlink" Target="http://www.colombiaaprende.edu.co/html/mediateca/1607/articles-238985_Imagen.jpg" TargetMode="External"/><Relationship Id="rId7" Type="http://schemas.openxmlformats.org/officeDocument/2006/relationships/hyperlink" Target="http://upload.wikimedia.org/wikipedia/commons/6/6b/Independencia_big.jpg" TargetMode="External"/><Relationship Id="rId12" Type="http://schemas.openxmlformats.org/officeDocument/2006/relationships/hyperlink" Target="http://upload.wikimedia.org/wikipedia/commons/d/d5/Policarpa_Salabarrieta.jpg" TargetMode="External"/><Relationship Id="rId2" Type="http://schemas.openxmlformats.org/officeDocument/2006/relationships/hyperlink" Target="http://en.wikipedia.org/wiki/Royal_Botanical_Expedition_to_New_Granada" TargetMode="External"/><Relationship Id="rId16" Type="http://schemas.openxmlformats.org/officeDocument/2006/relationships/printerSettings" Target="../printerSettings/printerSettings1.bin"/><Relationship Id="rId1" Type="http://schemas.openxmlformats.org/officeDocument/2006/relationships/hyperlink" Target="http://www.bibliotecanacional.gov.co/sites/default/files/u8165/imagenes/Exposiciones_virtuales/comuneros/comunerosurdaneta.jpg" TargetMode="External"/><Relationship Id="rId6" Type="http://schemas.openxmlformats.org/officeDocument/2006/relationships/hyperlink" Target="http://aulaplaneta.planetasaber.com/encyclopedia/default.asp?idreg=162946&amp;ruta=Buscador" TargetMode="External"/><Relationship Id="rId11" Type="http://schemas.openxmlformats.org/officeDocument/2006/relationships/hyperlink" Target="http://www.museonacional.gov.co/colecciones/piezas-notables/Galera%20Historia/14.Pablo-Morillo.jpg" TargetMode="External"/><Relationship Id="rId5" Type="http://schemas.openxmlformats.org/officeDocument/2006/relationships/hyperlink" Target="http://upload.wikimedia.org/wikipedia/commons/5/50/Jacques-Louis_David_-_The_Emperor_Napoleon_in_His_Study_at_the_Tuileries_-_Google_Art_Project.jpg" TargetMode="External"/><Relationship Id="rId15" Type="http://schemas.openxmlformats.org/officeDocument/2006/relationships/hyperlink" Target="http://es.wikipedia.org/wiki/Campa%C3%B1a_Libertadora_de_Nueva_Granada" TargetMode="External"/><Relationship Id="rId10" Type="http://schemas.openxmlformats.org/officeDocument/2006/relationships/hyperlink" Target="http://upload.wikimedia.org/wikipedia/commons/0/04/Camilotorres.jpg" TargetMode="External"/><Relationship Id="rId4" Type="http://schemas.openxmlformats.org/officeDocument/2006/relationships/hyperlink" Target="http://www.senalmemoria.gov.co/index.php/home/historias-que-suenan/item/71-el-memorial-de-agravios" TargetMode="External"/><Relationship Id="rId9" Type="http://schemas.openxmlformats.org/officeDocument/2006/relationships/hyperlink" Target="http://upload.wikimedia.org/wikipedia/commons/c/c9/Antonio_Narino_-_LABLAA.jpg" TargetMode="External"/><Relationship Id="rId14" Type="http://schemas.openxmlformats.org/officeDocument/2006/relationships/hyperlink" Target="http://commons.wikimedia.org/wiki/File:Batalla_de_Boyaca_de_Martin_Tovar_y_Tovar.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zoomScale="120" zoomScaleNormal="120" zoomScalePageLayoutView="140" workbookViewId="0">
      <pane ySplit="9" topLeftCell="A14" activePane="bottomLeft" state="frozen"/>
      <selection pane="bottomLeft" activeCell="A14" sqref="A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0</v>
      </c>
      <c r="C2" s="94" t="s">
        <v>24</v>
      </c>
      <c r="D2" s="95"/>
      <c r="F2" s="87" t="s">
        <v>1</v>
      </c>
      <c r="G2" s="88"/>
      <c r="H2" s="51"/>
      <c r="I2" s="51"/>
      <c r="J2" s="16"/>
    </row>
    <row r="3" spans="1:16" ht="15.75" x14ac:dyDescent="0.25">
      <c r="A3" s="1"/>
      <c r="B3" s="4" t="s">
        <v>9</v>
      </c>
      <c r="C3" s="96">
        <v>5</v>
      </c>
      <c r="D3" s="97"/>
      <c r="F3" s="89">
        <v>42107</v>
      </c>
      <c r="G3" s="90"/>
      <c r="H3" s="51"/>
      <c r="I3" s="51"/>
      <c r="J3" s="16"/>
    </row>
    <row r="4" spans="1:16" ht="16.5" x14ac:dyDescent="0.3">
      <c r="A4" s="1"/>
      <c r="B4" s="4" t="s">
        <v>55</v>
      </c>
      <c r="C4" s="98" t="s">
        <v>169</v>
      </c>
      <c r="D4" s="97"/>
      <c r="E4" s="5"/>
      <c r="F4" s="50" t="s">
        <v>56</v>
      </c>
      <c r="G4" s="49" t="s">
        <v>149</v>
      </c>
      <c r="H4" s="51"/>
      <c r="I4" s="51"/>
      <c r="J4" s="16"/>
      <c r="K4" s="16"/>
    </row>
    <row r="5" spans="1:16" ht="16.5" thickBot="1" x14ac:dyDescent="0.3">
      <c r="A5" s="1"/>
      <c r="B5" s="6" t="s">
        <v>2</v>
      </c>
      <c r="C5" s="99" t="s">
        <v>148</v>
      </c>
      <c r="D5" s="100"/>
      <c r="E5" s="5"/>
      <c r="F5" s="48" t="str">
        <f>IF(G4="Recurso","Motor del recurso","")</f>
        <v/>
      </c>
      <c r="G5" s="48" t="s">
        <v>103</v>
      </c>
      <c r="H5" s="51"/>
      <c r="I5" s="72"/>
      <c r="J5" s="16"/>
      <c r="K5" s="16"/>
    </row>
    <row r="6" spans="1:16" ht="16.5" thickBot="1" x14ac:dyDescent="0.3">
      <c r="A6" s="1"/>
      <c r="B6" s="1"/>
      <c r="C6" s="1"/>
      <c r="D6" s="1"/>
      <c r="E6" s="7"/>
      <c r="F6" s="1"/>
      <c r="G6" s="1"/>
      <c r="H6" s="51"/>
      <c r="I6" s="51"/>
      <c r="J6" s="16"/>
      <c r="K6" s="16"/>
    </row>
    <row r="7" spans="1:16" ht="15" customHeight="1" x14ac:dyDescent="0.25">
      <c r="A7" s="1"/>
      <c r="B7" s="35" t="s">
        <v>41</v>
      </c>
      <c r="C7" s="8" t="s">
        <v>150</v>
      </c>
      <c r="D7" s="34" t="s">
        <v>40</v>
      </c>
      <c r="F7" s="1"/>
      <c r="G7" s="1"/>
      <c r="H7" s="1"/>
      <c r="I7" s="1"/>
      <c r="J7" s="16"/>
      <c r="K7" s="16"/>
    </row>
    <row r="8" spans="1:16" s="9" customFormat="1" ht="16.5" thickBot="1" x14ac:dyDescent="0.3">
      <c r="A8" s="10"/>
      <c r="B8" s="10"/>
      <c r="C8" s="10"/>
      <c r="D8" s="11"/>
      <c r="E8" s="11"/>
      <c r="F8" s="91" t="s">
        <v>63</v>
      </c>
      <c r="G8" s="92"/>
      <c r="H8" s="92"/>
      <c r="I8" s="93"/>
      <c r="J8" s="18"/>
      <c r="K8" s="12"/>
      <c r="L8" s="2"/>
      <c r="M8" s="2"/>
      <c r="N8" s="2"/>
      <c r="O8" s="2"/>
      <c r="P8" s="2"/>
    </row>
    <row r="9" spans="1:16" ht="26.25" thickBot="1" x14ac:dyDescent="0.3">
      <c r="A9" s="31" t="s">
        <v>3</v>
      </c>
      <c r="B9" s="25" t="s">
        <v>10</v>
      </c>
      <c r="C9" s="24" t="s">
        <v>4</v>
      </c>
      <c r="D9" s="24" t="s">
        <v>5</v>
      </c>
      <c r="E9" s="24" t="s">
        <v>6</v>
      </c>
      <c r="F9" s="71" t="s">
        <v>62</v>
      </c>
      <c r="G9" s="71" t="s">
        <v>60</v>
      </c>
      <c r="H9" s="71" t="s">
        <v>61</v>
      </c>
      <c r="I9" s="71" t="s">
        <v>138</v>
      </c>
      <c r="J9" s="25" t="s">
        <v>7</v>
      </c>
      <c r="K9" s="26" t="s">
        <v>8</v>
      </c>
    </row>
    <row r="10" spans="1:16" s="12" customFormat="1" ht="13.9" customHeight="1" x14ac:dyDescent="0.25">
      <c r="A10" s="75" t="s">
        <v>152</v>
      </c>
      <c r="B10" s="74" t="s">
        <v>153</v>
      </c>
      <c r="C10" s="27" t="str">
        <f t="shared" ref="C10:C21" si="0">IF(OR(B10&lt;&gt;"",J10&lt;&gt;""),IF($G$4="Recurso",CONCATENATE($G$4," ",$G$5),$G$4),"")</f>
        <v>Cuaderno de Estudio</v>
      </c>
      <c r="D10" s="14" t="s">
        <v>146</v>
      </c>
      <c r="E10" s="14" t="s">
        <v>154</v>
      </c>
      <c r="F10" s="14" t="str">
        <f t="shared" ref="F10:F73" si="1">IF(OR(B10&lt;&gt;"",J10&lt;&gt;""),CONCATENATE($C$7,"_",$A10,IF($G$4="Cuaderno de Estudio","_small",CONCATENATE(IF(I10="","","n"),IF(LEFT($G$5,1)="F",".jpg",".png")))),"")</f>
        <v>CS_05_01_CO_IMG01_small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73" si="2">IF(I10&lt;&gt;"",IF(OR(B10&lt;&gt;"",J10&lt;&gt;""),CONCATENATE($C$7,"_",$A10,IF($G$4="Cuaderno de Estudio","_zoom",CONCATENATE("a",IF(LEFT($G$5,1)="F",".jpg",".png")))),""),"")</f>
        <v>CS_05_01_CO_IMG01_zoom</v>
      </c>
      <c r="I10" s="14" t="str">
        <f>IF(OR(B10&lt;&gt;"",J10&lt;&gt;""),IF($G$4="Recurso",IF(LEFT($G$5,1)="M",VLOOKUP($G$5,'Definición técnica de imagenes'!$A$3:$G$17,6,FALSE),IF($G$5="F1","","")),'Definición técnica de imagenes'!$F$16),"")</f>
        <v>800 x 600 px</v>
      </c>
      <c r="J10" s="76" t="s">
        <v>157</v>
      </c>
      <c r="K10" s="15"/>
    </row>
    <row r="11" spans="1:16" s="12" customFormat="1" ht="15.75" x14ac:dyDescent="0.25">
      <c r="A11" s="75" t="s">
        <v>155</v>
      </c>
      <c r="B11" s="74" t="s">
        <v>156</v>
      </c>
      <c r="C11" s="27" t="str">
        <f t="shared" si="0"/>
        <v>Cuaderno de Estudio</v>
      </c>
      <c r="D11" s="14" t="s">
        <v>146</v>
      </c>
      <c r="E11" s="14" t="s">
        <v>154</v>
      </c>
      <c r="F11" s="14" t="str">
        <f t="shared" si="1"/>
        <v>CS_05_01_CO_IMG02_small</v>
      </c>
      <c r="G11" s="14" t="str">
        <f>IF(F11&lt;&gt;"",IF($G$4="Recurso",IF(LEFT($G$5,1)="M",VLOOKUP($G$5,'Definición técnica de imagenes'!$A$3:$G$17,5,FALSE),IF($G$5="F1",'Definición técnica de imagenes'!$E$15,'Definición técnica de imagenes'!$F$13)),'Definición técnica de imagenes'!$E$16),"")</f>
        <v>526 x 370 px</v>
      </c>
      <c r="H11" s="14" t="str">
        <f t="shared" si="2"/>
        <v>CS_05_01_CO_IMG02_zoom</v>
      </c>
      <c r="I11" s="14" t="str">
        <f>IF(OR(B11&lt;&gt;"",J11&lt;&gt;""),IF($G$4="Recurso",IF(LEFT($G$5,1)="M",VLOOKUP($G$5,'Definición técnica de imagenes'!$A$3:$G$17,6,FALSE),IF($G$5="F1","","")),'Definición técnica de imagenes'!$F$16),"")</f>
        <v>800 x 600 px</v>
      </c>
      <c r="J11" s="76" t="s">
        <v>158</v>
      </c>
      <c r="K11" s="19"/>
    </row>
    <row r="12" spans="1:16" s="12" customFormat="1" ht="15.75" x14ac:dyDescent="0.25">
      <c r="A12" s="75" t="s">
        <v>159</v>
      </c>
      <c r="B12" s="74" t="s">
        <v>160</v>
      </c>
      <c r="C12" s="27" t="str">
        <f t="shared" si="0"/>
        <v>Cuaderno de Estudio</v>
      </c>
      <c r="D12" s="14" t="s">
        <v>146</v>
      </c>
      <c r="E12" s="14" t="s">
        <v>154</v>
      </c>
      <c r="F12" s="14" t="str">
        <f t="shared" si="1"/>
        <v>CS_05_01_CO_IMG03_small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CS_05_01_CO_IMG03_zoom</v>
      </c>
      <c r="I12" s="14" t="str">
        <f>IF(OR(B12&lt;&gt;"",J12&lt;&gt;""),IF($G$4="Recurso",IF(LEFT($G$5,1)="M",VLOOKUP($G$5,'Definición técnica de imagenes'!$A$3:$G$17,6,FALSE),IF($G$5="F1","","")),'Definición técnica de imagenes'!$F$16),"")</f>
        <v>800 x 600 px</v>
      </c>
      <c r="J12" s="75" t="s">
        <v>161</v>
      </c>
      <c r="K12" s="19"/>
    </row>
    <row r="13" spans="1:16" s="12" customFormat="1" ht="15.75" x14ac:dyDescent="0.25">
      <c r="A13" s="75" t="s">
        <v>162</v>
      </c>
      <c r="B13" s="74" t="s">
        <v>151</v>
      </c>
      <c r="C13" s="27" t="str">
        <f t="shared" si="0"/>
        <v>Cuaderno de Estudio</v>
      </c>
      <c r="D13" s="14" t="s">
        <v>146</v>
      </c>
      <c r="E13" s="14" t="s">
        <v>154</v>
      </c>
      <c r="F13" s="14" t="str">
        <f t="shared" si="1"/>
        <v>CS_05_01_CO_IMG04_small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CS_05_01_CO_IMG04_zoom</v>
      </c>
      <c r="I13" s="14" t="str">
        <f>IF(OR(B13&lt;&gt;"",J13&lt;&gt;""),IF($G$4="Recurso",IF(LEFT($G$5,1)="M",VLOOKUP($G$5,'Definición técnica de imagenes'!$A$3:$G$17,6,FALSE),IF($G$5="F1","","")),'Definición técnica de imagenes'!$F$16),"")</f>
        <v>800 x 600 px</v>
      </c>
      <c r="J13" s="75" t="s">
        <v>163</v>
      </c>
      <c r="K13" s="19"/>
    </row>
    <row r="14" spans="1:16" s="12" customFormat="1" ht="15.75" x14ac:dyDescent="0.25">
      <c r="A14" s="77" t="s">
        <v>164</v>
      </c>
      <c r="B14" s="74" t="s">
        <v>165</v>
      </c>
      <c r="C14" s="27" t="str">
        <f t="shared" si="0"/>
        <v>Cuaderno de Estudio</v>
      </c>
      <c r="D14" s="14" t="s">
        <v>146</v>
      </c>
      <c r="E14" s="14" t="s">
        <v>154</v>
      </c>
      <c r="F14" s="14" t="str">
        <f t="shared" si="1"/>
        <v>CS_05_01_CO_IMG05_small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CS_05_01_CO_IMG05_zoom</v>
      </c>
      <c r="I14" s="14" t="str">
        <f>IF(OR(B14&lt;&gt;"",J14&lt;&gt;""),IF($G$4="Recurso",IF(LEFT($G$5,1)="M",VLOOKUP($G$5,'Definición técnica de imagenes'!$A$3:$G$17,6,FALSE),IF($G$5="F1","","")),'Definición técnica de imagenes'!$F$16),"")</f>
        <v>800 x 600 px</v>
      </c>
      <c r="J14" s="78" t="s">
        <v>166</v>
      </c>
      <c r="K14" s="21"/>
    </row>
    <row r="15" spans="1:16" s="12" customFormat="1" ht="16.5" x14ac:dyDescent="0.3">
      <c r="A15" s="75" t="s">
        <v>167</v>
      </c>
      <c r="B15" s="74" t="s">
        <v>168</v>
      </c>
      <c r="C15" s="27" t="str">
        <f t="shared" si="0"/>
        <v>Cuaderno de Estudio</v>
      </c>
      <c r="D15" s="14" t="s">
        <v>146</v>
      </c>
      <c r="E15" s="14" t="s">
        <v>154</v>
      </c>
      <c r="F15" s="14" t="str">
        <f t="shared" si="1"/>
        <v>CS_05_01_CO_IMG06_small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CS_05_01_CO_IMG06_zoom</v>
      </c>
      <c r="I15" s="14" t="str">
        <f>IF(OR(B15&lt;&gt;"",J15&lt;&gt;""),IF($G$4="Recurso",IF(LEFT($G$5,1)="M",VLOOKUP($G$5,'Definición técnica de imagenes'!$A$3:$G$17,6,FALSE),IF($G$5="F1","","")),'Definición técnica de imagenes'!$F$16),"")</f>
        <v>800 x 600 px</v>
      </c>
      <c r="J15" s="75" t="s">
        <v>170</v>
      </c>
      <c r="K15" s="32"/>
    </row>
    <row r="16" spans="1:16" s="12" customFormat="1" ht="15" x14ac:dyDescent="0.25">
      <c r="A16" s="75" t="s">
        <v>171</v>
      </c>
      <c r="B16" s="79" t="s">
        <v>172</v>
      </c>
      <c r="C16" s="27" t="str">
        <f t="shared" si="0"/>
        <v>Cuaderno de Estudio</v>
      </c>
      <c r="D16" s="14" t="s">
        <v>146</v>
      </c>
      <c r="E16" s="14" t="s">
        <v>147</v>
      </c>
      <c r="F16" s="14" t="str">
        <f t="shared" si="1"/>
        <v>CS_05_01_CO_IMG07_small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CS_05_01_CO_IMG07_zoom</v>
      </c>
      <c r="I16" s="14" t="str">
        <f>IF(OR(B16&lt;&gt;"",J16&lt;&gt;""),IF($G$4="Recurso",IF(LEFT($G$5,1)="M",VLOOKUP($G$5,'Definición técnica de imagenes'!$A$3:$G$17,6,FALSE),IF($G$5="F1","","")),'Definición técnica de imagenes'!$F$16),"")</f>
        <v>800 x 600 px</v>
      </c>
      <c r="J16" s="75" t="s">
        <v>173</v>
      </c>
      <c r="K16" s="21"/>
    </row>
    <row r="17" spans="1:11" s="12" customFormat="1" ht="15" x14ac:dyDescent="0.25">
      <c r="A17" s="75" t="s">
        <v>174</v>
      </c>
      <c r="B17" s="80" t="s">
        <v>175</v>
      </c>
      <c r="C17" s="27" t="str">
        <f t="shared" si="0"/>
        <v>Cuaderno de Estudio</v>
      </c>
      <c r="D17" s="14" t="s">
        <v>146</v>
      </c>
      <c r="E17" s="14" t="s">
        <v>154</v>
      </c>
      <c r="F17" s="14" t="str">
        <f t="shared" si="1"/>
        <v>CS_05_01_CO_IMG08_small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CS_05_01_CO_IMG08_zoom</v>
      </c>
      <c r="I17" s="14" t="str">
        <f>IF(OR(B17&lt;&gt;"",J17&lt;&gt;""),IF($G$4="Recurso",IF(LEFT($G$5,1)="M",VLOOKUP($G$5,'Definición técnica de imagenes'!$A$3:$G$17,6,FALSE),IF($G$5="F1","","")),'Definición técnica de imagenes'!$F$16),"")</f>
        <v>800 x 600 px</v>
      </c>
      <c r="J17" s="81" t="s">
        <v>176</v>
      </c>
      <c r="K17" s="21"/>
    </row>
    <row r="18" spans="1:11" s="12" customFormat="1" ht="16.5" x14ac:dyDescent="0.3">
      <c r="A18" s="75" t="s">
        <v>177</v>
      </c>
      <c r="B18" s="74" t="s">
        <v>178</v>
      </c>
      <c r="C18" s="27" t="str">
        <f t="shared" si="0"/>
        <v>Cuaderno de Estudio</v>
      </c>
      <c r="D18" s="14" t="s">
        <v>146</v>
      </c>
      <c r="E18" s="14" t="s">
        <v>147</v>
      </c>
      <c r="F18" s="14" t="str">
        <f t="shared" si="1"/>
        <v>CS_05_01_CO_IMG09_small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CS_05_01_CO_IMG09_zoom</v>
      </c>
      <c r="I18" s="14" t="str">
        <f>IF(OR(B18&lt;&gt;"",J18&lt;&gt;""),IF($G$4="Recurso",IF(LEFT($G$5,1)="M",VLOOKUP($G$5,'Definición técnica de imagenes'!$A$3:$G$17,6,FALSE),IF($G$5="F1","","")),'Definición técnica de imagenes'!$F$16),"")</f>
        <v>800 x 600 px</v>
      </c>
      <c r="J18" s="75" t="s">
        <v>179</v>
      </c>
      <c r="K18" s="32"/>
    </row>
    <row r="19" spans="1:11" s="12" customFormat="1" ht="15.75" x14ac:dyDescent="0.25">
      <c r="A19" s="75" t="s">
        <v>180</v>
      </c>
      <c r="B19" s="74" t="s">
        <v>181</v>
      </c>
      <c r="C19" s="27" t="str">
        <f t="shared" si="0"/>
        <v>Cuaderno de Estudio</v>
      </c>
      <c r="D19" s="14" t="s">
        <v>146</v>
      </c>
      <c r="E19" s="14" t="s">
        <v>147</v>
      </c>
      <c r="F19" s="14" t="str">
        <f t="shared" si="1"/>
        <v>CS_05_01_CO_IMG010_small</v>
      </c>
      <c r="G19" s="14" t="str">
        <f>IF(F19&lt;&gt;"",IF($G$4="Recurso",IF(LEFT($G$5,1)="M",VLOOKUP($G$5,'Definición técnica de imagenes'!$A$3:$G$17,5,FALSE),IF($G$5="F1",'Definición técnica de imagenes'!$E$15,'Definición técnica de imagenes'!$F$13)),'Definición técnica de imagenes'!$E$16),"")</f>
        <v>526 x 370 px</v>
      </c>
      <c r="H19" s="14" t="str">
        <f t="shared" si="2"/>
        <v>CS_05_01_CO_IMG010_zoom</v>
      </c>
      <c r="I19" s="14" t="str">
        <f>IF(OR(B19&lt;&gt;"",J19&lt;&gt;""),IF($G$4="Recurso",IF(LEFT($G$5,1)="M",VLOOKUP($G$5,'Definición técnica de imagenes'!$A$3:$G$17,6,FALSE),IF($G$5="F1","","")),'Definición técnica de imagenes'!$F$16),"")</f>
        <v>800 x 600 px</v>
      </c>
      <c r="J19" s="75" t="s">
        <v>182</v>
      </c>
      <c r="K19" s="21"/>
    </row>
    <row r="20" spans="1:11" s="12" customFormat="1" ht="16.5" thickBot="1" x14ac:dyDescent="0.3">
      <c r="A20" s="75" t="s">
        <v>183</v>
      </c>
      <c r="B20" s="74" t="s">
        <v>184</v>
      </c>
      <c r="C20" s="27" t="str">
        <f t="shared" si="0"/>
        <v>Cuaderno de Estudio</v>
      </c>
      <c r="D20" s="14" t="s">
        <v>146</v>
      </c>
      <c r="E20" s="14" t="s">
        <v>154</v>
      </c>
      <c r="F20" s="14" t="str">
        <f t="shared" si="1"/>
        <v>CS_05_01_CO_IMG11_small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CS_05_01_CO_IMG11_zoom</v>
      </c>
      <c r="I20" s="14" t="str">
        <f>IF(OR(B20&lt;&gt;"",J20&lt;&gt;""),IF($G$4="Recurso",IF(LEFT($G$5,1)="M",VLOOKUP($G$5,'Definición técnica de imagenes'!$A$3:$G$17,6,FALSE),IF($G$5="F1","","")),'Definición técnica de imagenes'!$F$16),"")</f>
        <v>800 x 600 px</v>
      </c>
      <c r="J20" s="75" t="s">
        <v>185</v>
      </c>
      <c r="K20" s="21"/>
    </row>
    <row r="21" spans="1:11" s="12" customFormat="1" ht="48" thickBot="1" x14ac:dyDescent="0.3">
      <c r="A21" s="75" t="s">
        <v>186</v>
      </c>
      <c r="B21" s="82" t="s">
        <v>187</v>
      </c>
      <c r="C21" s="27" t="str">
        <f t="shared" si="0"/>
        <v>Cuaderno de Estudio</v>
      </c>
      <c r="D21" s="14" t="s">
        <v>146</v>
      </c>
      <c r="E21" s="14" t="s">
        <v>154</v>
      </c>
      <c r="F21" s="14" t="str">
        <f t="shared" si="1"/>
        <v>CS_05_01_CO_IMG12_small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CS_05_01_CO_IMG12_zoom</v>
      </c>
      <c r="I21" s="14" t="str">
        <f>IF(OR(B21&lt;&gt;"",J21&lt;&gt;""),IF($G$4="Recurso",IF(LEFT($G$5,1)="M",VLOOKUP($G$5,'Definición técnica de imagenes'!$A$3:$G$17,6,FALSE),IF($G$5="F1","","")),'Definición técnica de imagenes'!$F$16),"")</f>
        <v>800 x 600 px</v>
      </c>
      <c r="J21" s="75" t="s">
        <v>163</v>
      </c>
      <c r="K21" s="20"/>
    </row>
    <row r="22" spans="1:11" s="12" customFormat="1" ht="15.75" x14ac:dyDescent="0.25">
      <c r="A22" s="75" t="s">
        <v>188</v>
      </c>
      <c r="B22" s="74" t="s">
        <v>189</v>
      </c>
      <c r="C22" s="83" t="s">
        <v>149</v>
      </c>
      <c r="D22" s="14" t="s">
        <v>146</v>
      </c>
      <c r="E22" s="14" t="s">
        <v>154</v>
      </c>
      <c r="F22" s="14" t="str">
        <f t="shared" si="1"/>
        <v>CS_05_01_CO_IMG13_small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CS_05_01_CO_IMG13_zoom</v>
      </c>
      <c r="I22" s="14" t="str">
        <f>IF(OR(B22&lt;&gt;"",J22&lt;&gt;""),IF($G$4="Recurso",IF(LEFT($G$5,1)="M",VLOOKUP($G$5,'Definición técnica de imagenes'!$A$3:$G$17,6,FALSE),IF($G$5="F1","","")),'Definición técnica de imagenes'!$F$16),"")</f>
        <v>800 x 600 px</v>
      </c>
      <c r="J22" s="75" t="s">
        <v>190</v>
      </c>
      <c r="K22" s="19"/>
    </row>
    <row r="23" spans="1:11" s="12" customFormat="1" ht="15.75" x14ac:dyDescent="0.25">
      <c r="A23" s="75" t="s">
        <v>191</v>
      </c>
      <c r="B23" s="74" t="s">
        <v>192</v>
      </c>
      <c r="C23" s="84" t="s">
        <v>149</v>
      </c>
      <c r="D23" s="14" t="s">
        <v>146</v>
      </c>
      <c r="E23" s="14" t="s">
        <v>154</v>
      </c>
      <c r="F23" s="14" t="str">
        <f t="shared" si="1"/>
        <v>CS_05_01_CO_IMG14_small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CS_05_01_CO_IMG14_zoom</v>
      </c>
      <c r="I23" s="14" t="str">
        <f>IF(OR(B23&lt;&gt;"",J23&lt;&gt;""),IF($G$4="Recurso",IF(LEFT($G$5,1)="M",VLOOKUP($G$5,'Definición técnica de imagenes'!$A$3:$G$17,6,FALSE),IF($G$5="F1","","")),'Definición técnica de imagenes'!$F$16),"")</f>
        <v>800 x 600 px</v>
      </c>
      <c r="J23" s="85" t="s">
        <v>193</v>
      </c>
      <c r="K23" s="15"/>
    </row>
    <row r="24" spans="1:11" s="12" customFormat="1" ht="15.75" x14ac:dyDescent="0.25">
      <c r="A24" s="75" t="s">
        <v>194</v>
      </c>
      <c r="B24" s="74" t="s">
        <v>195</v>
      </c>
      <c r="C24" s="83" t="s">
        <v>149</v>
      </c>
      <c r="D24" s="14" t="s">
        <v>146</v>
      </c>
      <c r="E24" s="14" t="s">
        <v>154</v>
      </c>
      <c r="F24" s="14" t="str">
        <f t="shared" si="1"/>
        <v>CS_05_01_CO_IMG15_small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CS_05_01_CO_IMG15_zoom</v>
      </c>
      <c r="I24" s="14" t="str">
        <f>IF(OR(B24&lt;&gt;"",J24&lt;&gt;""),IF($G$4="Recurso",IF(LEFT($G$5,1)="M",VLOOKUP($G$5,'Definición técnica de imagenes'!$A$3:$G$17,6,FALSE),IF($G$5="F1","","")),'Definición técnica de imagenes'!$F$16),"")</f>
        <v>800 x 600 px</v>
      </c>
      <c r="J24" s="85" t="s">
        <v>196</v>
      </c>
      <c r="K24" s="19"/>
    </row>
    <row r="25" spans="1:11" s="12" customFormat="1" ht="15.75" x14ac:dyDescent="0.25">
      <c r="A25" s="75" t="s">
        <v>197</v>
      </c>
      <c r="B25" s="74" t="s">
        <v>198</v>
      </c>
      <c r="C25" s="83" t="s">
        <v>149</v>
      </c>
      <c r="D25" s="14" t="s">
        <v>146</v>
      </c>
      <c r="E25" s="14" t="s">
        <v>147</v>
      </c>
      <c r="F25" s="14" t="str">
        <f t="shared" si="1"/>
        <v>CS_05_01_CO_IMG16_small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CS_05_01_CO_IMG16_zoom</v>
      </c>
      <c r="I25" s="14" t="str">
        <f>IF(OR(B25&lt;&gt;"",J25&lt;&gt;""),IF($G$4="Recurso",IF(LEFT($G$5,1)="M",VLOOKUP($G$5,'Definición técnica de imagenes'!$A$3:$G$17,6,FALSE),IF($G$5="F1","","")),'Definición técnica de imagenes'!$F$16),"")</f>
        <v>800 x 600 px</v>
      </c>
      <c r="J25" s="75" t="s">
        <v>199</v>
      </c>
      <c r="K25" s="19"/>
    </row>
    <row r="26" spans="1:11" s="12" customFormat="1" ht="15.75" x14ac:dyDescent="0.25">
      <c r="A26" s="75" t="s">
        <v>200</v>
      </c>
      <c r="B26" s="86" t="s">
        <v>201</v>
      </c>
      <c r="C26" s="83" t="s">
        <v>149</v>
      </c>
      <c r="D26" s="14" t="s">
        <v>146</v>
      </c>
      <c r="E26" s="14" t="s">
        <v>154</v>
      </c>
      <c r="F26" s="14" t="str">
        <f t="shared" si="1"/>
        <v>CS_05_01_CO_IMG17_small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CS_05_01_CO_IMG17_zoom</v>
      </c>
      <c r="I26" s="14" t="str">
        <f>IF(OR(B26&lt;&gt;"",J26&lt;&gt;""),IF($G$4="Recurso",IF(LEFT($G$5,1)="M",VLOOKUP($G$5,'Definición técnica de imagenes'!$A$3:$G$17,6,FALSE),IF($G$5="F1","","")),'Definición técnica de imagenes'!$F$16),"")</f>
        <v>800 x 600 px</v>
      </c>
      <c r="J26" s="75" t="s">
        <v>202</v>
      </c>
      <c r="K26" s="19"/>
    </row>
    <row r="27" spans="1:11" s="12" customFormat="1" x14ac:dyDescent="0.25">
      <c r="A27" s="13" t="str">
        <f t="shared" ref="A27:A29" si="3">IF(OR(B27&lt;&gt;"",J27&lt;&gt;""),CONCATENATE(LEFT(A26,3),IF(MID(A26,4,2)+1&lt;10,CONCATENATE("0",MID(A26,4,2)+1))),"")</f>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8"/>
      <c r="C28" s="28"/>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9"/>
      <c r="C35" s="29"/>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22"/>
      <c r="K36" s="15"/>
    </row>
    <row r="37" spans="1:11" s="12" customFormat="1" x14ac:dyDescent="0.25">
      <c r="A37" s="13"/>
      <c r="B37" s="30"/>
      <c r="C37" s="30"/>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3"/>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ref="F74:F107" si="4">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5">IF(I74&lt;&gt;"",IF(OR(B74&lt;&gt;"",J74&lt;&gt;""),CONCATENATE($C$7,"_",$A74,IF($G$4="Cuaderno de Estudio","_zoom",CONCATENATE("a",IF(LEFT($G$5,1)="F",".jpg",".png")))),""),"")</f>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hyperlinks>
    <hyperlink ref="B10" r:id="rId1"/>
    <hyperlink ref="B11" r:id="rId2" location="mediaviewer/File:Jos%C3%A9_Celestino_Mutis.jpg" display="http://en.wikipedia.org/wiki/Royal_Botanical_Expedition_to_New_Granada - mediaviewer/File:Jos%C3%A9_Celestino_Mutis.jpg"/>
    <hyperlink ref="B12" r:id="rId3"/>
    <hyperlink ref="B13" r:id="rId4"/>
    <hyperlink ref="B14" r:id="rId5"/>
    <hyperlink ref="B15" r:id="rId6"/>
    <hyperlink ref="B18" r:id="rId7"/>
    <hyperlink ref="B19" r:id="rId8" display="http://upload.wikimedia.org/wikipedia/commons/f/fe/Divisi%C3%B3n_pol%C3%ADtica_del_Vireinato_de_Santaf%C3%A9_1810.jpg"/>
    <hyperlink ref="B20" r:id="rId9"/>
    <hyperlink ref="B21" r:id="rId10" display="http://upload.wikimedia.org/wikipedia/commons/0/04/Camilotorres.jpg"/>
    <hyperlink ref="B22" r:id="rId11" display="http://www.museonacional.gov.co/colecciones/piezas-notables/Galera Historia/14.Pablo-Morillo.jpg"/>
    <hyperlink ref="B23" r:id="rId12"/>
    <hyperlink ref="B24" r:id="rId13" location="/media/File:Bolivar_Arturo_Michelena.jpg" display="http://en.wikipedia.org/wiki/Sim%C3%B3n_Bol%C3%ADvar - /media/File:Bolivar_Arturo_Michelena.jpg"/>
    <hyperlink ref="B25" r:id="rId14" display="http://commons.wikimedia.org/wiki/File:Batalla_de_Boyaca_de_Martin_Tovar_y_Tovar.jpg"/>
    <hyperlink ref="B26" r:id="rId15" location="/media/File:Campa%C3%B1a_libertadora_de_la_Nueva_Granada_(1819).png" display="http://es.wikipedia.org/wiki/Campa%C3%B1a_Libertadora_de_Nueva_Granada - /media/File:Campa%C3%B1a_libertadora_de_la_Nueva_Granada_(1819).png"/>
  </hyperlinks>
  <pageMargins left="0.75" right="0.75" top="1" bottom="1" header="0.5" footer="0.5"/>
  <pageSetup orientation="portrait" horizontalDpi="4294967292" verticalDpi="4294967292" r:id="rId1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103" t="s">
        <v>39</v>
      </c>
      <c r="B1" s="104"/>
      <c r="C1" s="104"/>
      <c r="D1" s="104"/>
      <c r="E1" s="104"/>
      <c r="F1" s="105"/>
    </row>
    <row r="2" spans="1:11" x14ac:dyDescent="0.25">
      <c r="A2" s="41" t="s">
        <v>43</v>
      </c>
      <c r="B2" s="42"/>
      <c r="C2" s="106" t="s">
        <v>14</v>
      </c>
      <c r="D2" s="107"/>
      <c r="E2" s="108"/>
      <c r="F2" s="43"/>
    </row>
    <row r="3" spans="1:11" ht="63" x14ac:dyDescent="0.25">
      <c r="A3" s="44" t="s">
        <v>44</v>
      </c>
      <c r="B3" s="42"/>
      <c r="C3" s="112" t="s">
        <v>15</v>
      </c>
      <c r="D3" s="113"/>
      <c r="E3" s="114"/>
      <c r="F3" s="43"/>
      <c r="H3" s="33" t="s">
        <v>19</v>
      </c>
      <c r="I3" s="33" t="s">
        <v>20</v>
      </c>
      <c r="J3" s="33" t="s">
        <v>21</v>
      </c>
      <c r="K3" s="33" t="s">
        <v>53</v>
      </c>
    </row>
    <row r="4" spans="1:11" ht="31.5" x14ac:dyDescent="0.25">
      <c r="A4" s="41" t="s">
        <v>45</v>
      </c>
      <c r="B4" s="42"/>
      <c r="C4" s="37" t="s">
        <v>16</v>
      </c>
      <c r="D4" s="36" t="s">
        <v>17</v>
      </c>
      <c r="E4" s="40" t="s">
        <v>18</v>
      </c>
      <c r="F4" s="43"/>
      <c r="H4" s="33" t="s">
        <v>22</v>
      </c>
      <c r="I4" s="33" t="s">
        <v>26</v>
      </c>
      <c r="J4" s="33">
        <v>1</v>
      </c>
      <c r="K4" s="33">
        <v>1</v>
      </c>
    </row>
    <row r="5" spans="1:11" ht="79.5" thickBot="1" x14ac:dyDescent="0.3">
      <c r="A5" s="44" t="s">
        <v>46</v>
      </c>
      <c r="B5" s="42"/>
      <c r="C5" s="39" t="s">
        <v>36</v>
      </c>
      <c r="D5" s="115" t="str">
        <f>CONCATENATE(H21,"_",I21,"_",J21,"_CO")</f>
        <v>LE_07_04_CO</v>
      </c>
      <c r="E5" s="116"/>
      <c r="F5" s="43"/>
      <c r="H5" s="33" t="s">
        <v>23</v>
      </c>
      <c r="I5" s="33" t="s">
        <v>27</v>
      </c>
      <c r="J5" s="33">
        <v>2</v>
      </c>
      <c r="K5" s="33">
        <v>2</v>
      </c>
    </row>
    <row r="6" spans="1:11" ht="32.25" thickBot="1" x14ac:dyDescent="0.3">
      <c r="A6" s="41" t="s">
        <v>11</v>
      </c>
      <c r="B6" s="42"/>
      <c r="C6" s="42"/>
      <c r="D6" s="42"/>
      <c r="E6" s="42"/>
      <c r="F6" s="43"/>
      <c r="H6" s="33" t="s">
        <v>24</v>
      </c>
      <c r="I6" s="33" t="s">
        <v>28</v>
      </c>
      <c r="J6" s="33">
        <v>3</v>
      </c>
      <c r="K6" s="33">
        <v>3</v>
      </c>
    </row>
    <row r="7" spans="1:11" ht="48" thickBot="1" x14ac:dyDescent="0.3">
      <c r="A7" s="44" t="s">
        <v>12</v>
      </c>
      <c r="B7" s="42"/>
      <c r="C7" s="73" t="s">
        <v>144</v>
      </c>
      <c r="D7" s="101" t="str">
        <f>CONCATENATE("SolicitudGrafica_",D5,".xls")</f>
        <v>SolicitudGrafica_LE_07_04_CO.xls</v>
      </c>
      <c r="E7" s="101"/>
      <c r="F7" s="102"/>
      <c r="H7" s="33" t="s">
        <v>25</v>
      </c>
      <c r="I7" s="33" t="s">
        <v>29</v>
      </c>
      <c r="J7" s="33">
        <v>4</v>
      </c>
      <c r="K7" s="33">
        <v>4</v>
      </c>
    </row>
    <row r="8" spans="1:11" ht="47.25" x14ac:dyDescent="0.25">
      <c r="A8" s="44" t="s">
        <v>54</v>
      </c>
      <c r="B8" s="42"/>
      <c r="C8" s="42"/>
      <c r="D8" s="42"/>
      <c r="E8" s="42"/>
      <c r="F8" s="43"/>
      <c r="I8" s="33" t="s">
        <v>30</v>
      </c>
      <c r="J8" s="33">
        <v>5</v>
      </c>
      <c r="K8" s="33">
        <v>5</v>
      </c>
    </row>
    <row r="9" spans="1:11" ht="47.25" x14ac:dyDescent="0.25">
      <c r="A9" s="44" t="s">
        <v>13</v>
      </c>
      <c r="B9" s="42"/>
      <c r="C9" s="42"/>
      <c r="D9" s="42"/>
      <c r="E9" s="42"/>
      <c r="F9" s="43"/>
      <c r="I9" s="33" t="s">
        <v>31</v>
      </c>
      <c r="J9" s="33">
        <v>6</v>
      </c>
      <c r="K9" s="33">
        <v>6</v>
      </c>
    </row>
    <row r="10" spans="1:11" ht="32.25" thickBot="1" x14ac:dyDescent="0.3">
      <c r="A10" s="45" t="s">
        <v>37</v>
      </c>
      <c r="B10" s="46"/>
      <c r="C10" s="46"/>
      <c r="D10" s="46"/>
      <c r="E10" s="46"/>
      <c r="F10" s="47"/>
      <c r="I10" s="33" t="s">
        <v>32</v>
      </c>
      <c r="J10" s="33">
        <v>7</v>
      </c>
      <c r="K10" s="33">
        <v>7</v>
      </c>
    </row>
    <row r="11" spans="1:11" x14ac:dyDescent="0.25">
      <c r="I11" s="33" t="s">
        <v>33</v>
      </c>
      <c r="J11" s="33">
        <v>8</v>
      </c>
      <c r="K11" s="33">
        <v>8</v>
      </c>
    </row>
    <row r="12" spans="1:11" ht="16.5" thickBot="1" x14ac:dyDescent="0.3">
      <c r="I12" s="33" t="s">
        <v>38</v>
      </c>
      <c r="J12" s="33">
        <v>9</v>
      </c>
      <c r="K12" s="33">
        <v>9</v>
      </c>
    </row>
    <row r="13" spans="1:11" x14ac:dyDescent="0.25">
      <c r="A13" s="103" t="s">
        <v>42</v>
      </c>
      <c r="B13" s="104"/>
      <c r="C13" s="104"/>
      <c r="D13" s="104"/>
      <c r="E13" s="104"/>
      <c r="F13" s="105"/>
      <c r="I13" s="33" t="s">
        <v>34</v>
      </c>
      <c r="J13" s="33">
        <v>10</v>
      </c>
      <c r="K13" s="33">
        <v>10</v>
      </c>
    </row>
    <row r="14" spans="1:11" ht="16.5" thickBot="1" x14ac:dyDescent="0.3">
      <c r="A14" s="44"/>
      <c r="B14" s="42"/>
      <c r="C14" s="42"/>
      <c r="D14" s="42"/>
      <c r="E14" s="42"/>
      <c r="F14" s="43"/>
      <c r="I14" s="33" t="s">
        <v>35</v>
      </c>
      <c r="J14" s="33">
        <v>11</v>
      </c>
      <c r="K14" s="33">
        <v>11</v>
      </c>
    </row>
    <row r="15" spans="1:11" x14ac:dyDescent="0.25">
      <c r="A15" s="41" t="s">
        <v>47</v>
      </c>
      <c r="B15" s="42"/>
      <c r="C15" s="106" t="s">
        <v>50</v>
      </c>
      <c r="D15" s="107"/>
      <c r="E15" s="107"/>
      <c r="F15" s="108"/>
      <c r="J15" s="33">
        <v>12</v>
      </c>
      <c r="K15" s="33">
        <v>12</v>
      </c>
    </row>
    <row r="16" spans="1:11" ht="67.150000000000006" customHeight="1" x14ac:dyDescent="0.25">
      <c r="A16" s="44" t="s">
        <v>48</v>
      </c>
      <c r="B16" s="42"/>
      <c r="C16" s="37" t="s">
        <v>16</v>
      </c>
      <c r="D16" s="36" t="s">
        <v>17</v>
      </c>
      <c r="E16" s="36" t="s">
        <v>18</v>
      </c>
      <c r="F16" s="38" t="s">
        <v>51</v>
      </c>
      <c r="J16" s="33">
        <v>13</v>
      </c>
      <c r="K16" s="33">
        <v>13</v>
      </c>
    </row>
    <row r="17" spans="1:11" ht="32.1" customHeight="1" thickBot="1" x14ac:dyDescent="0.3">
      <c r="A17" s="41" t="s">
        <v>45</v>
      </c>
      <c r="B17" s="42"/>
      <c r="C17" s="39" t="s">
        <v>36</v>
      </c>
      <c r="D17" s="109" t="str">
        <f>CONCATENATE(H21,"_",I21,"_",J21,"_",K45)</f>
        <v>LE_07_04_REC10</v>
      </c>
      <c r="E17" s="110"/>
      <c r="F17" s="111"/>
      <c r="J17" s="33">
        <v>14</v>
      </c>
      <c r="K17" s="33">
        <v>14</v>
      </c>
    </row>
    <row r="18" spans="1:11" ht="79.5" thickBot="1" x14ac:dyDescent="0.3">
      <c r="A18" s="44" t="s">
        <v>49</v>
      </c>
      <c r="B18" s="42"/>
      <c r="C18" s="73" t="s">
        <v>145</v>
      </c>
      <c r="D18" s="101" t="str">
        <f>CONCATENATE("SolicitudGrafica_",D17,".xls")</f>
        <v>SolicitudGrafica_LE_07_04_REC10.xls</v>
      </c>
      <c r="E18" s="101"/>
      <c r="F18" s="102"/>
      <c r="J18" s="33">
        <v>15</v>
      </c>
      <c r="K18" s="33">
        <v>15</v>
      </c>
    </row>
    <row r="19" spans="1:11" x14ac:dyDescent="0.25">
      <c r="A19" s="41" t="s">
        <v>11</v>
      </c>
      <c r="B19" s="42"/>
      <c r="C19" s="42"/>
      <c r="D19" s="42"/>
      <c r="E19" s="42"/>
      <c r="F19" s="43"/>
      <c r="H19" s="33">
        <v>3</v>
      </c>
      <c r="J19" s="33">
        <v>16</v>
      </c>
      <c r="K19" s="33">
        <v>16</v>
      </c>
    </row>
    <row r="20" spans="1:11" ht="63.75" thickBot="1" x14ac:dyDescent="0.3">
      <c r="A20" s="45" t="s">
        <v>52</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9" width="22.25" style="33" customWidth="1"/>
    <col min="10" max="10" width="20.75" style="33" customWidth="1"/>
    <col min="11" max="11" width="44.5" style="33" customWidth="1"/>
    <col min="12" max="16384" width="10.875" style="33"/>
  </cols>
  <sheetData>
    <row r="1" spans="1:11" x14ac:dyDescent="0.25">
      <c r="A1" s="117" t="s">
        <v>57</v>
      </c>
      <c r="B1" s="117" t="s">
        <v>64</v>
      </c>
      <c r="C1" s="117" t="s">
        <v>65</v>
      </c>
      <c r="D1" s="117" t="s">
        <v>6</v>
      </c>
      <c r="E1" s="117" t="s">
        <v>66</v>
      </c>
      <c r="F1" s="117" t="s">
        <v>67</v>
      </c>
      <c r="G1" s="117" t="s">
        <v>68</v>
      </c>
      <c r="H1" s="118" t="s">
        <v>69</v>
      </c>
      <c r="I1" s="118"/>
      <c r="J1" s="118"/>
    </row>
    <row r="2" spans="1:11" x14ac:dyDescent="0.25">
      <c r="A2" s="117"/>
      <c r="B2" s="117"/>
      <c r="C2" s="117"/>
      <c r="D2" s="117"/>
      <c r="E2" s="117"/>
      <c r="F2" s="117"/>
      <c r="G2" s="117"/>
      <c r="H2" s="52" t="s">
        <v>66</v>
      </c>
      <c r="I2" s="52" t="s">
        <v>67</v>
      </c>
      <c r="J2" s="52" t="s">
        <v>68</v>
      </c>
    </row>
    <row r="3" spans="1:11" s="54" customFormat="1" x14ac:dyDescent="0.25">
      <c r="A3" s="53" t="s">
        <v>70</v>
      </c>
      <c r="B3" s="53" t="s">
        <v>71</v>
      </c>
      <c r="C3" s="53" t="s">
        <v>72</v>
      </c>
      <c r="D3" s="53" t="s">
        <v>73</v>
      </c>
      <c r="E3" s="53" t="s">
        <v>74</v>
      </c>
      <c r="F3" s="53"/>
      <c r="G3" s="53"/>
      <c r="H3" s="53" t="s">
        <v>75</v>
      </c>
      <c r="I3" s="53"/>
      <c r="J3" s="53"/>
    </row>
    <row r="4" spans="1:11" s="54" customFormat="1" x14ac:dyDescent="0.25">
      <c r="A4" s="55" t="s">
        <v>58</v>
      </c>
      <c r="B4" s="55" t="s">
        <v>76</v>
      </c>
      <c r="C4" s="55" t="s">
        <v>72</v>
      </c>
      <c r="D4" s="55" t="s">
        <v>73</v>
      </c>
      <c r="E4" s="55" t="s">
        <v>77</v>
      </c>
      <c r="F4" s="55" t="s">
        <v>78</v>
      </c>
      <c r="G4" s="55"/>
      <c r="H4" s="55" t="s">
        <v>79</v>
      </c>
      <c r="I4" s="55" t="s">
        <v>80</v>
      </c>
      <c r="J4" s="55"/>
    </row>
    <row r="5" spans="1:11" s="54" customFormat="1" x14ac:dyDescent="0.25">
      <c r="A5" s="56" t="s">
        <v>81</v>
      </c>
      <c r="B5" s="55" t="s">
        <v>82</v>
      </c>
      <c r="C5" s="55" t="s">
        <v>72</v>
      </c>
      <c r="D5" s="55" t="s">
        <v>73</v>
      </c>
      <c r="E5" s="55" t="s">
        <v>77</v>
      </c>
      <c r="F5" s="55" t="s">
        <v>78</v>
      </c>
      <c r="G5" s="57"/>
      <c r="H5" s="55" t="s">
        <v>79</v>
      </c>
      <c r="I5" s="55" t="s">
        <v>80</v>
      </c>
      <c r="J5" s="57"/>
    </row>
    <row r="6" spans="1:11" s="54" customFormat="1" x14ac:dyDescent="0.25">
      <c r="A6" s="55" t="s">
        <v>59</v>
      </c>
      <c r="B6" s="55" t="s">
        <v>83</v>
      </c>
      <c r="C6" s="55" t="s">
        <v>72</v>
      </c>
      <c r="D6" s="55" t="s">
        <v>73</v>
      </c>
      <c r="E6" s="55" t="s">
        <v>77</v>
      </c>
      <c r="F6" s="55" t="s">
        <v>78</v>
      </c>
      <c r="G6" s="55" t="s">
        <v>74</v>
      </c>
      <c r="H6" s="55" t="s">
        <v>79</v>
      </c>
      <c r="I6" s="55" t="s">
        <v>80</v>
      </c>
      <c r="J6" s="55" t="s">
        <v>84</v>
      </c>
    </row>
    <row r="7" spans="1:11" s="54" customFormat="1" ht="25.5" x14ac:dyDescent="0.25">
      <c r="A7" s="55" t="s">
        <v>85</v>
      </c>
      <c r="B7" s="55" t="s">
        <v>86</v>
      </c>
      <c r="C7" s="55" t="s">
        <v>72</v>
      </c>
      <c r="D7" s="55" t="s">
        <v>73</v>
      </c>
      <c r="E7" s="55" t="s">
        <v>77</v>
      </c>
      <c r="F7" s="55" t="s">
        <v>78</v>
      </c>
      <c r="G7" s="55"/>
      <c r="H7" s="55" t="s">
        <v>79</v>
      </c>
      <c r="I7" s="55" t="s">
        <v>80</v>
      </c>
      <c r="J7" s="55"/>
    </row>
    <row r="8" spans="1:11" s="54" customFormat="1" ht="25.5" x14ac:dyDescent="0.25">
      <c r="A8" s="55" t="s">
        <v>87</v>
      </c>
      <c r="B8" s="55" t="s">
        <v>88</v>
      </c>
      <c r="C8" s="55" t="s">
        <v>72</v>
      </c>
      <c r="D8" s="55" t="s">
        <v>73</v>
      </c>
      <c r="E8" s="55" t="s">
        <v>77</v>
      </c>
      <c r="F8" s="55" t="s">
        <v>78</v>
      </c>
      <c r="G8" s="55"/>
      <c r="H8" s="55" t="s">
        <v>79</v>
      </c>
      <c r="I8" s="55" t="s">
        <v>80</v>
      </c>
      <c r="J8" s="55"/>
    </row>
    <row r="9" spans="1:11" s="54" customFormat="1" x14ac:dyDescent="0.25">
      <c r="A9" s="55" t="s">
        <v>89</v>
      </c>
      <c r="B9" s="55" t="s">
        <v>90</v>
      </c>
      <c r="C9" s="55" t="s">
        <v>72</v>
      </c>
      <c r="D9" s="55" t="s">
        <v>73</v>
      </c>
      <c r="E9" s="55" t="s">
        <v>77</v>
      </c>
      <c r="F9" s="55" t="s">
        <v>78</v>
      </c>
      <c r="G9" s="55"/>
      <c r="H9" s="55" t="s">
        <v>79</v>
      </c>
      <c r="I9" s="55" t="s">
        <v>80</v>
      </c>
      <c r="J9" s="55"/>
    </row>
    <row r="10" spans="1:11" s="54" customFormat="1" x14ac:dyDescent="0.25">
      <c r="A10" s="55" t="s">
        <v>91</v>
      </c>
      <c r="B10" s="55" t="s">
        <v>92</v>
      </c>
      <c r="C10" s="55" t="s">
        <v>72</v>
      </c>
      <c r="D10" s="55" t="s">
        <v>73</v>
      </c>
      <c r="E10" s="55" t="s">
        <v>93</v>
      </c>
      <c r="F10" s="55"/>
      <c r="G10" s="55"/>
      <c r="H10" s="55" t="s">
        <v>75</v>
      </c>
      <c r="I10" s="55"/>
      <c r="J10" s="55"/>
    </row>
    <row r="11" spans="1:11" s="54" customFormat="1" ht="25.5" x14ac:dyDescent="0.25">
      <c r="A11" s="55" t="s">
        <v>94</v>
      </c>
      <c r="B11" s="55" t="s">
        <v>95</v>
      </c>
      <c r="C11" s="55" t="s">
        <v>72</v>
      </c>
      <c r="D11" s="55" t="s">
        <v>73</v>
      </c>
      <c r="E11" s="55" t="s">
        <v>77</v>
      </c>
      <c r="F11" s="55" t="s">
        <v>78</v>
      </c>
      <c r="G11" s="55"/>
      <c r="H11" s="55" t="s">
        <v>79</v>
      </c>
      <c r="I11" s="55" t="s">
        <v>80</v>
      </c>
      <c r="J11" s="55"/>
    </row>
    <row r="12" spans="1:11" s="54" customFormat="1" x14ac:dyDescent="0.25">
      <c r="A12" s="55" t="s">
        <v>96</v>
      </c>
      <c r="B12" s="55" t="s">
        <v>97</v>
      </c>
      <c r="C12" s="55" t="s">
        <v>72</v>
      </c>
      <c r="D12" s="55" t="s">
        <v>73</v>
      </c>
      <c r="E12" s="55" t="s">
        <v>77</v>
      </c>
      <c r="F12" s="55" t="s">
        <v>78</v>
      </c>
      <c r="G12" s="55"/>
      <c r="H12" s="55" t="s">
        <v>79</v>
      </c>
      <c r="I12" s="55" t="s">
        <v>80</v>
      </c>
      <c r="J12" s="55"/>
    </row>
    <row r="13" spans="1:11" ht="63" x14ac:dyDescent="0.25">
      <c r="A13" s="58" t="s">
        <v>98</v>
      </c>
      <c r="B13" s="58" t="s">
        <v>99</v>
      </c>
      <c r="C13" s="55" t="s">
        <v>72</v>
      </c>
      <c r="D13" s="59" t="s">
        <v>100</v>
      </c>
      <c r="E13" s="59"/>
      <c r="F13" s="60" t="s">
        <v>142</v>
      </c>
      <c r="G13" s="58"/>
      <c r="H13" s="55"/>
      <c r="I13" s="55" t="s">
        <v>75</v>
      </c>
      <c r="J13" s="58"/>
      <c r="K13" s="33" t="s">
        <v>101</v>
      </c>
    </row>
    <row r="14" spans="1:11" x14ac:dyDescent="0.25">
      <c r="A14" s="58" t="s">
        <v>102</v>
      </c>
      <c r="B14" s="58" t="s">
        <v>103</v>
      </c>
      <c r="C14" s="55" t="s">
        <v>72</v>
      </c>
      <c r="D14" s="59" t="s">
        <v>73</v>
      </c>
      <c r="E14" s="59"/>
      <c r="F14" s="60" t="s">
        <v>143</v>
      </c>
      <c r="G14" s="58"/>
      <c r="H14" s="55"/>
      <c r="I14" s="55" t="s">
        <v>75</v>
      </c>
      <c r="J14" s="58"/>
    </row>
    <row r="15" spans="1:11" ht="31.5" x14ac:dyDescent="0.25">
      <c r="A15" s="58" t="s">
        <v>104</v>
      </c>
      <c r="B15" s="58" t="s">
        <v>105</v>
      </c>
      <c r="C15" s="55" t="s">
        <v>106</v>
      </c>
      <c r="D15" s="58" t="s">
        <v>100</v>
      </c>
      <c r="E15" s="58" t="s">
        <v>141</v>
      </c>
      <c r="F15" s="58"/>
      <c r="G15" s="58"/>
      <c r="H15" s="55" t="s">
        <v>75</v>
      </c>
      <c r="I15" s="58"/>
      <c r="J15" s="58"/>
      <c r="K15" s="33" t="s">
        <v>107</v>
      </c>
    </row>
    <row r="16" spans="1:11" ht="94.5" x14ac:dyDescent="0.25">
      <c r="A16" s="60" t="s">
        <v>108</v>
      </c>
      <c r="B16" s="60"/>
      <c r="C16" s="56" t="s">
        <v>106</v>
      </c>
      <c r="D16" s="60" t="s">
        <v>109</v>
      </c>
      <c r="E16" s="59" t="s">
        <v>139</v>
      </c>
      <c r="F16" s="59" t="s">
        <v>140</v>
      </c>
      <c r="G16" s="59"/>
      <c r="H16" s="60" t="s">
        <v>110</v>
      </c>
      <c r="I16" s="60" t="s">
        <v>111</v>
      </c>
      <c r="J16" s="59"/>
      <c r="K16" s="61" t="s">
        <v>112</v>
      </c>
    </row>
    <row r="17" spans="1:11" ht="25.5" x14ac:dyDescent="0.25">
      <c r="A17" s="55" t="s">
        <v>113</v>
      </c>
      <c r="B17" s="55"/>
      <c r="C17" s="55" t="s">
        <v>72</v>
      </c>
      <c r="D17" s="55" t="s">
        <v>73</v>
      </c>
      <c r="E17" s="55" t="s">
        <v>114</v>
      </c>
      <c r="F17" s="55" t="s">
        <v>115</v>
      </c>
      <c r="G17" s="55"/>
      <c r="H17" s="62" t="s">
        <v>116</v>
      </c>
      <c r="I17" s="62" t="s">
        <v>117</v>
      </c>
      <c r="J17" s="55"/>
      <c r="K17" s="63" t="s">
        <v>118</v>
      </c>
    </row>
    <row r="20" spans="1:11" x14ac:dyDescent="0.25">
      <c r="A20" s="64" t="s">
        <v>119</v>
      </c>
    </row>
    <row r="21" spans="1:11" x14ac:dyDescent="0.25">
      <c r="A21" s="65" t="s">
        <v>120</v>
      </c>
      <c r="B21" s="66" t="s">
        <v>121</v>
      </c>
      <c r="C21" s="67" t="s">
        <v>122</v>
      </c>
      <c r="D21" s="66"/>
      <c r="E21" s="66"/>
    </row>
    <row r="22" spans="1:11" x14ac:dyDescent="0.25">
      <c r="A22" s="68" t="s">
        <v>123</v>
      </c>
      <c r="B22" s="69" t="s">
        <v>124</v>
      </c>
      <c r="C22" s="70" t="s">
        <v>125</v>
      </c>
      <c r="D22" s="69"/>
      <c r="E22" s="69"/>
    </row>
    <row r="23" spans="1:11" x14ac:dyDescent="0.25">
      <c r="A23" s="68" t="s">
        <v>126</v>
      </c>
      <c r="B23" s="69" t="s">
        <v>127</v>
      </c>
      <c r="C23" s="70" t="s">
        <v>128</v>
      </c>
      <c r="D23" s="69"/>
      <c r="E23" s="69"/>
    </row>
    <row r="24" spans="1:11" ht="31.5" x14ac:dyDescent="0.25">
      <c r="A24" s="68" t="s">
        <v>129</v>
      </c>
      <c r="B24" s="69" t="s">
        <v>130</v>
      </c>
      <c r="C24" s="70" t="s">
        <v>131</v>
      </c>
      <c r="D24" s="69"/>
      <c r="E24" s="69"/>
    </row>
    <row r="25" spans="1:11" x14ac:dyDescent="0.25">
      <c r="A25" s="68" t="s">
        <v>132</v>
      </c>
      <c r="B25" s="69" t="s">
        <v>133</v>
      </c>
      <c r="C25" s="70" t="s">
        <v>134</v>
      </c>
      <c r="D25" s="69"/>
      <c r="E25" s="69"/>
    </row>
    <row r="26" spans="1:11" ht="63" x14ac:dyDescent="0.25">
      <c r="A26" s="68" t="s">
        <v>135</v>
      </c>
      <c r="B26" s="69" t="s">
        <v>136</v>
      </c>
      <c r="C26" s="70" t="s">
        <v>137</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TOSHIBA</cp:lastModifiedBy>
  <dcterms:created xsi:type="dcterms:W3CDTF">2014-07-01T23:43:25Z</dcterms:created>
  <dcterms:modified xsi:type="dcterms:W3CDTF">2015-04-22T14:10:12Z</dcterms:modified>
</cp:coreProperties>
</file>