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30" i="1" l="1"/>
  <c r="A29" i="1"/>
  <c r="A28" i="1"/>
  <c r="A27" i="1"/>
  <c r="F28" i="1"/>
  <c r="G28" i="1"/>
  <c r="I28" i="1"/>
  <c r="H28" i="1"/>
  <c r="C28" i="1"/>
  <c r="I27" i="1"/>
  <c r="H27" i="1"/>
  <c r="F27" i="1"/>
  <c r="G27" i="1"/>
  <c r="C27" i="1"/>
  <c r="A26" i="1"/>
  <c r="C30" i="1"/>
  <c r="C29" i="1"/>
  <c r="C24" i="1"/>
  <c r="C25" i="1"/>
  <c r="C26" i="1"/>
  <c r="C19" i="1"/>
  <c r="C20" i="1"/>
  <c r="C21" i="1"/>
  <c r="C22" i="1"/>
  <c r="C23" i="1"/>
  <c r="C11" i="1"/>
  <c r="C12" i="1"/>
  <c r="C13" i="1"/>
  <c r="C14" i="1"/>
  <c r="C15" i="1"/>
  <c r="C16" i="1"/>
  <c r="C17" i="1"/>
  <c r="C18" i="1"/>
  <c r="A25" i="1"/>
  <c r="A24" i="1"/>
  <c r="A23" i="1"/>
  <c r="A22" i="1"/>
  <c r="A21" i="1"/>
  <c r="A15" i="1"/>
  <c r="A13" i="1"/>
  <c r="A10" i="1"/>
  <c r="A11" i="1"/>
  <c r="A12" i="1"/>
  <c r="A19" i="1"/>
  <c r="A20" i="1"/>
  <c r="F11" i="1"/>
  <c r="F12" i="1"/>
  <c r="F13" i="1"/>
  <c r="A14" i="1"/>
  <c r="F14" i="1"/>
  <c r="F15" i="1"/>
  <c r="A16" i="1"/>
  <c r="F16" i="1"/>
  <c r="A17" i="1"/>
  <c r="F17" i="1"/>
  <c r="A18" i="1"/>
  <c r="F18" i="1"/>
  <c r="F19" i="1"/>
  <c r="F20" i="1"/>
  <c r="F10"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C10" i="1"/>
  <c r="D18" i="2"/>
  <c r="D7" i="2"/>
  <c r="F21" i="1"/>
  <c r="G21" i="1"/>
  <c r="I21" i="1"/>
  <c r="H21" i="1"/>
  <c r="F22" i="1"/>
  <c r="G22" i="1"/>
  <c r="I22" i="1"/>
  <c r="H22" i="1"/>
  <c r="F23" i="1"/>
  <c r="G23" i="1"/>
  <c r="I23" i="1"/>
  <c r="H23" i="1"/>
  <c r="F24" i="1"/>
  <c r="G24" i="1"/>
  <c r="I24" i="1"/>
  <c r="H24" i="1"/>
  <c r="F25" i="1"/>
  <c r="G25" i="1"/>
  <c r="I25" i="1"/>
  <c r="H25" i="1"/>
  <c r="F26" i="1"/>
  <c r="G26" i="1"/>
  <c r="I26" i="1"/>
  <c r="H26"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109" i="1"/>
  <c r="G109" i="1"/>
  <c r="I109" i="1"/>
  <c r="H109" i="1"/>
  <c r="I10" i="1"/>
  <c r="A31" i="1"/>
  <c r="F5" i="1"/>
  <c r="I21" i="2"/>
  <c r="K45" i="2"/>
  <c r="H21" i="2"/>
  <c r="J21" i="2"/>
  <c r="D17" i="2"/>
  <c r="D5" i="2"/>
  <c r="H10" i="1"/>
  <c r="G10" i="1"/>
</calcChain>
</file>

<file path=xl/sharedStrings.xml><?xml version="1.0" encoding="utf-8"?>
<sst xmlns="http://schemas.openxmlformats.org/spreadsheetml/2006/main" count="304" uniqueCount="195">
  <si>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</si>
  <si>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</si>
  <si>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</si>
  <si>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</si>
  <si>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</si>
  <si>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</si>
  <si>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</si>
  <si>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</si>
  <si>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</si>
  <si>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</si>
  <si>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</si>
  <si>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</si>
  <si>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</si>
  <si>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</si>
  <si>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</si>
  <si>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</si>
  <si>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</si>
  <si>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</si>
  <si>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</si>
  <si>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</si>
  <si>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</si>
  <si>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</si>
  <si>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</si>
  <si>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</si>
  <si>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</si>
  <si>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</si>
  <si>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</si>
  <si>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</si>
  <si>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</si>
  <si>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</si>
  <si>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</si>
  <si>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</si>
  <si>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</si>
  <si>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</si>
  <si>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</si>
  <si>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</si>
  <si>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</si>
  <si>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</si>
  <si>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</si>
  <si>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</si>
  <si>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</si>
  <si>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</si>
  <si>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</si>
  <si>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</si>
  <si>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</si>
  <si>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</si>
  <si>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</si>
  <si>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</si>
  <si>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</si>
  <si>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</si>
  <si>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</si>
  <si>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</si>
  <si>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</si>
  <si>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</si>
  <si>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</si>
  <si>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</si>
  <si>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</si>
  <si>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</si>
  <si>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</si>
  <si>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</si>
  <si>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</si>
  <si>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</si>
  <si>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</si>
  <si>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</si>
  <si>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</si>
  <si>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</si>
  <si>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</si>
  <si>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</si>
  <si>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</si>
  <si>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</si>
  <si>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</si>
  <si>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</si>
  <si>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</si>
  <si>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</si>
  <si>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</si>
  <si>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</si>
  <si>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</si>
  <si>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</si>
  <si>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</si>
  <si>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</si>
  <si>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</si>
  <si>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</si>
  <si>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</si>
  <si>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</si>
  <si>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</si>
  <si>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</si>
  <si>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</si>
  <si>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</si>
  <si>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</si>
  <si>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</si>
  <si>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</si>
  <si>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</si>
  <si>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</si>
  <si>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</si>
  <si>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</si>
  <si>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</si>
  <si>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</si>
  <si>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</si>
  <si>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</si>
  <si>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</si>
  <si>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</si>
  <si>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</si>
  <si>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</si>
  <si>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</si>
  <si>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</si>
  <si>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</si>
  <si>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</si>
  <si>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</si>
  <si>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</si>
  <si>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</si>
  <si>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</si>
  <si>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</si>
  <si>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</si>
  <si>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</si>
  <si>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</si>
  <si>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</si>
  <si>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</si>
  <si>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</si>
  <si>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</si>
  <si>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</si>
  <si>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</si>
  <si>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</si>
  <si>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</si>
  <si>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</si>
  <si>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</si>
  <si>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</si>
  <si>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</si>
  <si>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</si>
  <si>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</si>
  <si>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</si>
  <si>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</si>
  <si>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</si>
  <si>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</si>
  <si>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</si>
  <si>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</si>
  <si>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</si>
  <si>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</si>
  <si>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</si>
  <si>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</si>
  <si>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</si>
  <si>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</si>
  <si>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</si>
  <si>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</si>
  <si>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</si>
  <si>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</si>
  <si>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</si>
  <si>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</si>
  <si>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</si>
  <si>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Ana Maria Lara</t>
  </si>
  <si>
    <t>Horizontal</t>
  </si>
  <si>
    <t>Fotografía</t>
  </si>
  <si>
    <t>Túpac Amaru II</t>
  </si>
  <si>
    <t>Expulsión de los jesuitas</t>
  </si>
  <si>
    <t>Carlos II</t>
  </si>
  <si>
    <t xml:space="preserve">La coronación de Napoleón, </t>
  </si>
  <si>
    <t>Fernando VII</t>
  </si>
  <si>
    <t>Castas en América</t>
  </si>
  <si>
    <t>José Prudencio Padilla</t>
  </si>
  <si>
    <t>Miranda en la Carraca</t>
  </si>
  <si>
    <t>Pétion</t>
  </si>
  <si>
    <t>Pablo Morillo</t>
  </si>
  <si>
    <t>Batalla Carabobo</t>
  </si>
  <si>
    <t>Muerte de Sucre</t>
  </si>
  <si>
    <t>Bolívar</t>
  </si>
  <si>
    <t xml:space="preserve">Detalle del Fresco de la independencia, 1960-1961, por Juan O'Gorman (Museo Nacional de Historia, México D.F.). </t>
  </si>
  <si>
    <t>José de San Martin</t>
  </si>
  <si>
    <t xml:space="preserve">Agustín de Iturbide y el virrey O'Donojú </t>
  </si>
  <si>
    <t>Independencia Salvador</t>
  </si>
  <si>
    <t>Juan Manuel de Rosas</t>
  </si>
  <si>
    <t>Obando</t>
  </si>
  <si>
    <t>Mapa del reino de Guatemala</t>
  </si>
  <si>
    <t xml:space="preserve">Fragmentación de Centroamerica </t>
  </si>
  <si>
    <t>https://commons.wikimedia.org/wiki/File:San_Luis-terv.JPG?uselang=es</t>
  </si>
  <si>
    <t>http://commons.wikimedia.org/wiki/File:Emiliano_Zapata_-_LOC.jpg</t>
  </si>
  <si>
    <t>http://commons.wikimedia.org/wiki/File:Francisco_I_Madero.jpg</t>
  </si>
  <si>
    <t>http://commons.wikimedia.org/wiki/File:Decena_tr%C3%A1gica.JPG</t>
  </si>
  <si>
    <t>http://commons.wikimedia.org/wiki/File:Villistas-columbus.gif</t>
  </si>
  <si>
    <t>http://commons.wikimedia.org/wiki/File:Portada_Interior_Original_de_la_Constitucion_de_1917.png</t>
  </si>
  <si>
    <t>http://commons.wikimedia.org/wiki/File:General_L%C3%A1zaro_C%C3%A1rdenas_del_R%C3%ADo.jpg</t>
  </si>
  <si>
    <t>http://commons.wikimedia.org/wiki/File:Mexican_rebels_w_cannon.jpg</t>
  </si>
  <si>
    <t>http://commons.wikimedia.org/wiki/File:Calicheros.JPG</t>
  </si>
  <si>
    <t>CS_09_03_CO</t>
  </si>
  <si>
    <t>http://commons.wikimedia.org/wiki/File:JCM_1929.jpg</t>
  </si>
  <si>
    <t>http://commons.wikimedia.org/wiki/File:Peron_y_Eva_-_Acto_en_Plaza_de_Mayo_-17OCT1951.jpg</t>
  </si>
  <si>
    <t>http://en.wikipedia.org/wiki/File:Propaganda_do_Estado_Novo_(Brasil).jpg</t>
  </si>
  <si>
    <t>http://commons.wikimedia.org/wiki/File:Jorge_Rafael_Videla_Oath.PNG</t>
  </si>
  <si>
    <t>http://commons.wikimedia.org/wiki/File:Abuelas_de_Plaza_de_Mayo,_Derechos_Humanos,_Madres_de_Plaza_de_Mayo,_Marchas.jpg</t>
  </si>
  <si>
    <t>http://commons.wikimedia.org/wiki/File:Inca_Kola_1971_Advertisement_Gladys_Arista.png</t>
  </si>
  <si>
    <t>http://commons.wikimedia.org/wiki/File:Favela_Dona_Marta.jpg</t>
  </si>
  <si>
    <t>http://commons.wikimedia.org/wiki/File:PhotochemicalSmogMexicoCityAerialView.jpg?uselang=es</t>
  </si>
  <si>
    <t>América Latina en la primera mitad del siglo XX</t>
  </si>
  <si>
    <t>http://aulaplaneta.planetasaber.com/encyclopedia/default.asp?idpack=9&amp;idpil=0008TG01&amp;ruta=aulaplaneta&amp;DATA=liXdw0Uhttp://aulaplaneta.planetasaber.com/encyclopedia/default.asp?idpack=9&amp;idpil=0008TG01&amp;ruta=aulaplaneta&amp;DATA=sZGVEy6LBrlXki0%2bUjW9rDfqpXb%2b3YLTbbj%2btkCHHwY%3d</t>
  </si>
  <si>
    <t>http://commons.wikimedia.org/wiki/File:Pancho_Villa_bandolier_crop.jpg</t>
  </si>
  <si>
    <t>http://commons.wikimedia.org/wiki/File:Eltiempo_19281210.jpg</t>
  </si>
  <si>
    <t>http://www.taringa.net/posts/info/10494472/Guatemala-el-derrocamiento-de-Jacobo-Arbenz-Guzman-Youtube.html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</si>
</sst>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4" fillId="0" borderId="5" xfId="51" applyBorder="1" applyAlignment="1">
      <alignment horizontal="left" wrapText="1"/>
    </xf>
    <xf numFmtId="0" fontId="21" fillId="0" borderId="5" xfId="0" applyFont="1" applyBorder="1" applyAlignment="1">
      <alignment wrapText="1"/>
    </xf>
    <xf numFmtId="1" fontId="4" fillId="0" borderId="5" xfId="51" quotePrefix="1" applyNumberFormat="1" applyFill="1" applyBorder="1" applyAlignment="1">
      <alignment horizontal="left" vertical="center" wrapText="1"/>
    </xf>
    <xf numFmtId="0" fontId="13" fillId="0" borderId="5" xfId="0" applyFont="1" applyBorder="1" applyAlignment="1">
      <alignment wrapText="1"/>
    </xf>
    <xf numFmtId="0" fontId="4" fillId="0" borderId="0" xfId="51" applyAlignment="1">
      <alignment vertical="center"/>
    </xf>
    <xf numFmtId="0" fontId="4" fillId="0" borderId="5" xfId="51" applyBorder="1" applyAlignment="1">
      <alignment vertical="center"/>
    </xf>
    <xf numFmtId="0" fontId="4" fillId="0" borderId="5" xfId="5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MG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v>0</v>
          </cell>
          <cell r="G3">
            <v>0</v>
          </cell>
        </row>
        <row r="4">
          <cell r="A4" t="str">
            <v>M5A</v>
          </cell>
          <cell r="B4" t="str">
            <v>Test - con imagen</v>
          </cell>
          <cell r="C4" t="str">
            <v>WEB</v>
          </cell>
          <cell r="D4" t="str">
            <v>PNG</v>
          </cell>
          <cell r="E4" t="str">
            <v>286 x 286 px</v>
          </cell>
          <cell r="F4" t="str">
            <v>500 x 500 px</v>
          </cell>
          <cell r="G4">
            <v>0</v>
          </cell>
        </row>
        <row r="5">
          <cell r="A5" t="str">
            <v>M6A</v>
          </cell>
          <cell r="B5" t="str">
            <v>Test de validar escritura</v>
          </cell>
          <cell r="C5" t="str">
            <v>WEB</v>
          </cell>
          <cell r="D5" t="str">
            <v>PNG</v>
          </cell>
          <cell r="E5" t="str">
            <v>286 x 286 px</v>
          </cell>
          <cell r="F5" t="str">
            <v>500 x 500 px</v>
          </cell>
          <cell r="G5">
            <v>0</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v>0</v>
          </cell>
        </row>
        <row r="8">
          <cell r="A8" t="str">
            <v>M9B</v>
          </cell>
          <cell r="B8" t="str">
            <v>Posicionar etiquetas en imagen</v>
          </cell>
          <cell r="C8" t="str">
            <v>WEB</v>
          </cell>
          <cell r="D8" t="str">
            <v>PNG</v>
          </cell>
          <cell r="E8" t="str">
            <v>286 x 286 px</v>
          </cell>
          <cell r="F8" t="str">
            <v>500 x 500 px</v>
          </cell>
          <cell r="G8">
            <v>0</v>
          </cell>
        </row>
        <row r="9">
          <cell r="A9" t="str">
            <v>M9C</v>
          </cell>
          <cell r="B9" t="str">
            <v>Escribir etiquetas en imagen</v>
          </cell>
          <cell r="C9" t="str">
            <v>WEB</v>
          </cell>
          <cell r="D9" t="str">
            <v>PNG</v>
          </cell>
          <cell r="E9" t="str">
            <v>286 x 286 px</v>
          </cell>
          <cell r="F9" t="str">
            <v>500 x 500 px</v>
          </cell>
          <cell r="G9">
            <v>0</v>
          </cell>
        </row>
        <row r="10">
          <cell r="A10" t="str">
            <v>M10B</v>
          </cell>
          <cell r="B10" t="str">
            <v>Contenedores de imágenes</v>
          </cell>
          <cell r="C10" t="str">
            <v>WEB</v>
          </cell>
          <cell r="D10" t="str">
            <v>PNG</v>
          </cell>
          <cell r="E10" t="str">
            <v>273 x 51 px</v>
          </cell>
          <cell r="F10">
            <v>0</v>
          </cell>
          <cell r="G10">
            <v>0</v>
          </cell>
        </row>
        <row r="11">
          <cell r="A11" t="str">
            <v>M12D</v>
          </cell>
          <cell r="B11" t="str">
            <v>Ordenar secuencias según texto con imagen</v>
          </cell>
          <cell r="C11" t="str">
            <v>WEB</v>
          </cell>
          <cell r="D11" t="str">
            <v>PNG</v>
          </cell>
          <cell r="E11" t="str">
            <v>286 x 286 px</v>
          </cell>
          <cell r="F11" t="str">
            <v>500 x 500 px</v>
          </cell>
          <cell r="G11">
            <v>0</v>
          </cell>
        </row>
        <row r="12">
          <cell r="A12" t="str">
            <v>M101</v>
          </cell>
          <cell r="B12" t="str">
            <v>Preguntas con respuesta libre</v>
          </cell>
          <cell r="C12" t="str">
            <v>WEB</v>
          </cell>
          <cell r="D12" t="str">
            <v>PNG</v>
          </cell>
          <cell r="E12" t="str">
            <v>286 x 286 px</v>
          </cell>
          <cell r="F12" t="str">
            <v>500 x 500 px</v>
          </cell>
          <cell r="G12">
            <v>0</v>
          </cell>
        </row>
        <row r="13">
          <cell r="A13" t="str">
            <v>Motores "F"</v>
          </cell>
          <cell r="B13" t="str">
            <v>F6, F6b, F7, F11, F13</v>
          </cell>
          <cell r="C13" t="str">
            <v>WEB</v>
          </cell>
          <cell r="D13" t="str">
            <v>JPG</v>
          </cell>
          <cell r="E13">
            <v>0</v>
          </cell>
          <cell r="F13" t="str">
            <v>800 x 460 px</v>
          </cell>
          <cell r="G13">
            <v>0</v>
          </cell>
        </row>
        <row r="14">
          <cell r="A14" t="str">
            <v>Motores "F13" Portada</v>
          </cell>
          <cell r="B14" t="str">
            <v>F13</v>
          </cell>
          <cell r="C14" t="str">
            <v>WEB</v>
          </cell>
          <cell r="D14" t="str">
            <v>PNG</v>
          </cell>
          <cell r="E14">
            <v>0</v>
          </cell>
          <cell r="F14" t="str">
            <v>613 × 180 px</v>
          </cell>
          <cell r="G14">
            <v>0</v>
          </cell>
        </row>
        <row r="15">
          <cell r="A15" t="str">
            <v>Diaporamas "Escriba"</v>
          </cell>
          <cell r="B15" t="str">
            <v>Foto con una linea de texto</v>
          </cell>
          <cell r="C15" t="str">
            <v>WEB, no rebasar los 100K</v>
          </cell>
          <cell r="D15" t="str">
            <v>JPG</v>
          </cell>
          <cell r="E15" t="str">
            <v>950 x 608 px</v>
          </cell>
          <cell r="F15">
            <v>0</v>
          </cell>
          <cell r="G15">
            <v>0</v>
          </cell>
        </row>
        <row r="16">
          <cell r="A16" t="str">
            <v>Cuaderno de estudio</v>
          </cell>
          <cell r="B16">
            <v>0</v>
          </cell>
          <cell r="C16" t="str">
            <v>WEB, no rebasar los 100K</v>
          </cell>
          <cell r="D16" t="str">
            <v>JPG o PNG</v>
          </cell>
          <cell r="E16" t="str">
            <v>526 x 370 px</v>
          </cell>
          <cell r="F16" t="str">
            <v>800 x 600 px</v>
          </cell>
          <cell r="G16">
            <v>0</v>
          </cell>
        </row>
        <row r="17">
          <cell r="A17" t="str">
            <v>Iconos del guión</v>
          </cell>
          <cell r="B17">
            <v>0</v>
          </cell>
          <cell r="C17" t="str">
            <v>WEB</v>
          </cell>
          <cell r="D17" t="str">
            <v>PNG</v>
          </cell>
          <cell r="E17" t="str">
            <v>thumb =
132 x 69 px</v>
          </cell>
          <cell r="F17" t="str">
            <v>med =
378 x 268 px</v>
          </cell>
          <cell r="G17">
            <v>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v>0</v>
          </cell>
          <cell r="G3">
            <v>0</v>
          </cell>
        </row>
        <row r="4">
          <cell r="A4" t="str">
            <v>M5A</v>
          </cell>
          <cell r="B4" t="str">
            <v>Test - con imagen</v>
          </cell>
          <cell r="C4" t="str">
            <v>WEB</v>
          </cell>
          <cell r="D4" t="str">
            <v>PNG</v>
          </cell>
          <cell r="E4" t="str">
            <v>286 x 286 px</v>
          </cell>
          <cell r="F4" t="str">
            <v>500 x 500 px</v>
          </cell>
          <cell r="G4">
            <v>0</v>
          </cell>
        </row>
        <row r="5">
          <cell r="A5" t="str">
            <v>M6A</v>
          </cell>
          <cell r="B5" t="str">
            <v>Test de validar escritura</v>
          </cell>
          <cell r="C5" t="str">
            <v>WEB</v>
          </cell>
          <cell r="D5" t="str">
            <v>PNG</v>
          </cell>
          <cell r="E5" t="str">
            <v>286 x 286 px</v>
          </cell>
          <cell r="F5" t="str">
            <v>500 x 500 px</v>
          </cell>
          <cell r="G5">
            <v>0</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v>0</v>
          </cell>
        </row>
        <row r="8">
          <cell r="A8" t="str">
            <v>M9B</v>
          </cell>
          <cell r="B8" t="str">
            <v>Posicionar etiquetas en imagen</v>
          </cell>
          <cell r="C8" t="str">
            <v>WEB</v>
          </cell>
          <cell r="D8" t="str">
            <v>PNG</v>
          </cell>
          <cell r="E8" t="str">
            <v>286 x 286 px</v>
          </cell>
          <cell r="F8" t="str">
            <v>500 x 500 px</v>
          </cell>
          <cell r="G8">
            <v>0</v>
          </cell>
        </row>
        <row r="9">
          <cell r="A9" t="str">
            <v>M9C</v>
          </cell>
          <cell r="B9" t="str">
            <v>Escribir etiquetas en imagen</v>
          </cell>
          <cell r="C9" t="str">
            <v>WEB</v>
          </cell>
          <cell r="D9" t="str">
            <v>PNG</v>
          </cell>
          <cell r="E9" t="str">
            <v>286 x 286 px</v>
          </cell>
          <cell r="F9" t="str">
            <v>500 x 500 px</v>
          </cell>
          <cell r="G9">
            <v>0</v>
          </cell>
        </row>
        <row r="10">
          <cell r="A10" t="str">
            <v>M10B</v>
          </cell>
          <cell r="B10" t="str">
            <v>Contenedores de imágenes</v>
          </cell>
          <cell r="C10" t="str">
            <v>WEB</v>
          </cell>
          <cell r="D10" t="str">
            <v>PNG</v>
          </cell>
          <cell r="E10" t="str">
            <v>273 x 51 px</v>
          </cell>
          <cell r="F10">
            <v>0</v>
          </cell>
          <cell r="G10">
            <v>0</v>
          </cell>
        </row>
        <row r="11">
          <cell r="A11" t="str">
            <v>M12D</v>
          </cell>
          <cell r="B11" t="str">
            <v>Ordenar secuencias según texto con imagen</v>
          </cell>
          <cell r="C11" t="str">
            <v>WEB</v>
          </cell>
          <cell r="D11" t="str">
            <v>PNG</v>
          </cell>
          <cell r="E11" t="str">
            <v>286 x 286 px</v>
          </cell>
          <cell r="F11" t="str">
            <v>500 x 500 px</v>
          </cell>
          <cell r="G11">
            <v>0</v>
          </cell>
        </row>
        <row r="12">
          <cell r="A12" t="str">
            <v>M101</v>
          </cell>
          <cell r="B12" t="str">
            <v>Preguntas con respuesta libre</v>
          </cell>
          <cell r="C12" t="str">
            <v>WEB</v>
          </cell>
          <cell r="D12" t="str">
            <v>PNG</v>
          </cell>
          <cell r="E12" t="str">
            <v>286 x 286 px</v>
          </cell>
          <cell r="F12" t="str">
            <v>500 x 500 px</v>
          </cell>
          <cell r="G12">
            <v>0</v>
          </cell>
        </row>
        <row r="13">
          <cell r="A13" t="str">
            <v>Motores "F"</v>
          </cell>
          <cell r="B13" t="str">
            <v>F6, F6b, F7, F11, F13</v>
          </cell>
          <cell r="C13" t="str">
            <v>WEB</v>
          </cell>
          <cell r="D13" t="str">
            <v>JPG</v>
          </cell>
          <cell r="E13">
            <v>0</v>
          </cell>
          <cell r="F13" t="str">
            <v>800 x 460 px</v>
          </cell>
          <cell r="G13">
            <v>0</v>
          </cell>
        </row>
        <row r="14">
          <cell r="A14" t="str">
            <v>Motores "F13" Portada</v>
          </cell>
          <cell r="B14" t="str">
            <v>F13</v>
          </cell>
          <cell r="C14" t="str">
            <v>WEB</v>
          </cell>
          <cell r="D14" t="str">
            <v>PNG</v>
          </cell>
          <cell r="E14">
            <v>0</v>
          </cell>
          <cell r="F14" t="str">
            <v>613 × 180 px</v>
          </cell>
          <cell r="G14">
            <v>0</v>
          </cell>
        </row>
        <row r="15">
          <cell r="A15" t="str">
            <v>Diaporamas "Escriba"</v>
          </cell>
          <cell r="B15" t="str">
            <v>Foto con una linea de texto</v>
          </cell>
          <cell r="C15" t="str">
            <v>WEB, no rebasar los 100K</v>
          </cell>
          <cell r="D15" t="str">
            <v>JPG</v>
          </cell>
          <cell r="E15" t="str">
            <v>950 x 608 px</v>
          </cell>
          <cell r="F15">
            <v>0</v>
          </cell>
          <cell r="G15">
            <v>0</v>
          </cell>
        </row>
        <row r="16">
          <cell r="A16" t="str">
            <v>Cuaderno de estudio</v>
          </cell>
          <cell r="B16">
            <v>0</v>
          </cell>
          <cell r="C16" t="str">
            <v>WEB, no rebasar los 100K</v>
          </cell>
          <cell r="D16" t="str">
            <v>JPG o PNG</v>
          </cell>
          <cell r="E16" t="str">
            <v>526 x 370 px</v>
          </cell>
          <cell r="F16" t="str">
            <v>800 x 600 px</v>
          </cell>
          <cell r="G16">
            <v>0</v>
          </cell>
        </row>
        <row r="17">
          <cell r="A17" t="str">
            <v>Iconos del guión</v>
          </cell>
          <cell r="B17">
            <v>0</v>
          </cell>
          <cell r="C17" t="str">
            <v>WEB</v>
          </cell>
          <cell r="D17" t="str">
            <v>PNG</v>
          </cell>
          <cell r="E17" t="str">
            <v>thumb =
132 x 69 px</v>
          </cell>
          <cell r="F17" t="str">
            <v>med =
378 x 268 px</v>
          </cell>
          <cell r="G17">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v>0</v>
          </cell>
          <cell r="G3">
            <v>0</v>
          </cell>
        </row>
        <row r="4">
          <cell r="A4" t="str">
            <v>M5A</v>
          </cell>
          <cell r="B4" t="str">
            <v>Test - con imagen</v>
          </cell>
          <cell r="C4" t="str">
            <v>WEB</v>
          </cell>
          <cell r="D4" t="str">
            <v>PNG</v>
          </cell>
          <cell r="E4" t="str">
            <v>286 x 286 px</v>
          </cell>
          <cell r="F4" t="str">
            <v>500 x 500 px</v>
          </cell>
          <cell r="G4">
            <v>0</v>
          </cell>
        </row>
        <row r="5">
          <cell r="A5" t="str">
            <v>M6A</v>
          </cell>
          <cell r="B5" t="str">
            <v>Test de validar escritura</v>
          </cell>
          <cell r="C5" t="str">
            <v>WEB</v>
          </cell>
          <cell r="D5" t="str">
            <v>PNG</v>
          </cell>
          <cell r="E5" t="str">
            <v>286 x 286 px</v>
          </cell>
          <cell r="F5" t="str">
            <v>500 x 500 px</v>
          </cell>
          <cell r="G5">
            <v>0</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v>0</v>
          </cell>
        </row>
        <row r="8">
          <cell r="A8" t="str">
            <v>M9B</v>
          </cell>
          <cell r="B8" t="str">
            <v>Posicionar etiquetas en imagen</v>
          </cell>
          <cell r="C8" t="str">
            <v>WEB</v>
          </cell>
          <cell r="D8" t="str">
            <v>PNG</v>
          </cell>
          <cell r="E8" t="str">
            <v>286 x 286 px</v>
          </cell>
          <cell r="F8" t="str">
            <v>500 x 500 px</v>
          </cell>
          <cell r="G8">
            <v>0</v>
          </cell>
        </row>
        <row r="9">
          <cell r="A9" t="str">
            <v>M9C</v>
          </cell>
          <cell r="B9" t="str">
            <v>Escribir etiquetas en imagen</v>
          </cell>
          <cell r="C9" t="str">
            <v>WEB</v>
          </cell>
          <cell r="D9" t="str">
            <v>PNG</v>
          </cell>
          <cell r="E9" t="str">
            <v>286 x 286 px</v>
          </cell>
          <cell r="F9" t="str">
            <v>500 x 500 px</v>
          </cell>
          <cell r="G9">
            <v>0</v>
          </cell>
        </row>
        <row r="10">
          <cell r="A10" t="str">
            <v>M10B</v>
          </cell>
          <cell r="B10" t="str">
            <v>Contenedores de imágenes</v>
          </cell>
          <cell r="C10" t="str">
            <v>WEB</v>
          </cell>
          <cell r="D10" t="str">
            <v>PNG</v>
          </cell>
          <cell r="E10" t="str">
            <v>273 x 51 px</v>
          </cell>
          <cell r="F10">
            <v>0</v>
          </cell>
          <cell r="G10">
            <v>0</v>
          </cell>
        </row>
        <row r="11">
          <cell r="A11" t="str">
            <v>M12D</v>
          </cell>
          <cell r="B11" t="str">
            <v>Ordenar secuencias según texto con imagen</v>
          </cell>
          <cell r="C11" t="str">
            <v>WEB</v>
          </cell>
          <cell r="D11" t="str">
            <v>PNG</v>
          </cell>
          <cell r="E11" t="str">
            <v>286 x 286 px</v>
          </cell>
          <cell r="F11" t="str">
            <v>500 x 500 px</v>
          </cell>
          <cell r="G11">
            <v>0</v>
          </cell>
        </row>
        <row r="12">
          <cell r="A12" t="str">
            <v>M101</v>
          </cell>
          <cell r="B12" t="str">
            <v>Preguntas con respuesta libre</v>
          </cell>
          <cell r="C12" t="str">
            <v>WEB</v>
          </cell>
          <cell r="D12" t="str">
            <v>PNG</v>
          </cell>
          <cell r="E12" t="str">
            <v>286 x 286 px</v>
          </cell>
          <cell r="F12" t="str">
            <v>500 x 500 px</v>
          </cell>
          <cell r="G12">
            <v>0</v>
          </cell>
        </row>
        <row r="13">
          <cell r="A13" t="str">
            <v>Motores "F"</v>
          </cell>
          <cell r="B13" t="str">
            <v>F6, F6b, F7, F11, F13</v>
          </cell>
          <cell r="C13" t="str">
            <v>WEB</v>
          </cell>
          <cell r="D13" t="str">
            <v>JPG</v>
          </cell>
          <cell r="E13">
            <v>0</v>
          </cell>
          <cell r="F13" t="str">
            <v>800 x 460 px</v>
          </cell>
          <cell r="G13">
            <v>0</v>
          </cell>
        </row>
        <row r="14">
          <cell r="A14" t="str">
            <v>Motores "F13" Portada</v>
          </cell>
          <cell r="B14" t="str">
            <v>F13</v>
          </cell>
          <cell r="C14" t="str">
            <v>WEB</v>
          </cell>
          <cell r="D14" t="str">
            <v>PNG</v>
          </cell>
          <cell r="E14">
            <v>0</v>
          </cell>
          <cell r="F14" t="str">
            <v>613 × 180 px</v>
          </cell>
          <cell r="G14">
            <v>0</v>
          </cell>
        </row>
        <row r="15">
          <cell r="A15" t="str">
            <v>Diaporamas "Escriba"</v>
          </cell>
          <cell r="B15" t="str">
            <v>Foto con una linea de texto</v>
          </cell>
          <cell r="C15" t="str">
            <v>WEB, no rebasar los 100K</v>
          </cell>
          <cell r="D15" t="str">
            <v>JPG</v>
          </cell>
          <cell r="E15" t="str">
            <v>950 x 608 px</v>
          </cell>
          <cell r="F15">
            <v>0</v>
          </cell>
          <cell r="G15">
            <v>0</v>
          </cell>
        </row>
        <row r="16">
          <cell r="A16" t="str">
            <v>Cuaderno de estudio</v>
          </cell>
          <cell r="B16">
            <v>0</v>
          </cell>
          <cell r="C16" t="str">
            <v>WEB, no rebasar los 100K</v>
          </cell>
          <cell r="D16" t="str">
            <v>JPG o PNG</v>
          </cell>
          <cell r="E16" t="str">
            <v>526 x 370 px</v>
          </cell>
          <cell r="F16" t="str">
            <v>800 x 600 px</v>
          </cell>
          <cell r="G16">
            <v>0</v>
          </cell>
        </row>
        <row r="17">
          <cell r="A17" t="str">
            <v>Iconos del guión</v>
          </cell>
          <cell r="B17">
            <v>0</v>
          </cell>
          <cell r="C17" t="str">
            <v>WEB</v>
          </cell>
          <cell r="D17" t="str">
            <v>PNG</v>
          </cell>
          <cell r="E17" t="str">
            <v>thumb =
132 x 69 px</v>
          </cell>
          <cell r="F17" t="str">
            <v>med =
378 x 268 px</v>
          </cell>
          <cell r="G17">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9">
          <cell r="A9" t="str">
            <v>3. A continuación, separado por otro guión bajo, viene el número consecutivo del guión, que corresponde a la numeración de temas. Debe ser un número de dos dígitos: 01 para el primer tema, 03 para el tercero, 12 para el duodécimo.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3">
          <cell r="A13" t="str">
            <v>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mmons.wikimedia.org/wiki/File:Inca_Kola_1971_Advertisement_Gladys_Arista.png" TargetMode="External"/><Relationship Id="rId13" Type="http://schemas.openxmlformats.org/officeDocument/2006/relationships/hyperlink" Target="http://commons.wikimedia.org/wiki/File:Emiliano_Zapata_-_LOC.jpg" TargetMode="External"/><Relationship Id="rId18" Type="http://schemas.openxmlformats.org/officeDocument/2006/relationships/hyperlink" Target="http://commons.wikimedia.org/wiki/File:Mexican_rebels_w_cannon.jpg" TargetMode="External"/><Relationship Id="rId3" Type="http://schemas.openxmlformats.org/officeDocument/2006/relationships/hyperlink" Target="http://www.taringa.net/posts/info/10494472/Guatemala-el-derrocamiento-de-Jacobo-Arbenz-Guzman-Youtube.html" TargetMode="External"/><Relationship Id="rId7" Type="http://schemas.openxmlformats.org/officeDocument/2006/relationships/hyperlink" Target="http://commons.wikimedia.org/wiki/File:Abuelas_de_Plaza_de_Mayo,_Derechos_Humanos,_Madres_de_Plaza_de_Mayo,_Marchas.jpg" TargetMode="External"/><Relationship Id="rId12" Type="http://schemas.openxmlformats.org/officeDocument/2006/relationships/hyperlink" Target="http://commons.wikimedia.org/wiki/File:Pancho_Villa_bandolier_crop.jpg" TargetMode="External"/><Relationship Id="rId17" Type="http://schemas.openxmlformats.org/officeDocument/2006/relationships/hyperlink" Target="http://commons.wikimedia.org/wiki/File:Portada_Interior_Original_de_la_Constitucion_de_1917.png" TargetMode="External"/><Relationship Id="rId2" Type="http://schemas.openxmlformats.org/officeDocument/2006/relationships/hyperlink" Target="http://commons.wikimedia.org/wiki/File:JCM_1929.jpg" TargetMode="External"/><Relationship Id="rId16" Type="http://schemas.openxmlformats.org/officeDocument/2006/relationships/hyperlink" Target="http://commons.wikimedia.org/wiki/File:Villistas-columbus.gif" TargetMode="External"/><Relationship Id="rId20" Type="http://schemas.openxmlformats.org/officeDocument/2006/relationships/printerSettings" Target="../printerSettings/printerSettings1.bin"/><Relationship Id="rId1" Type="http://schemas.openxmlformats.org/officeDocument/2006/relationships/hyperlink" Target="http://commons.wikimedia.org/wiki/File:Eltiempo_19281210.jpg" TargetMode="External"/><Relationship Id="rId6" Type="http://schemas.openxmlformats.org/officeDocument/2006/relationships/hyperlink" Target="http://commons.wikimedia.org/wiki/File:Jorge_Rafael_Videla_Oath.PNG" TargetMode="External"/><Relationship Id="rId11" Type="http://schemas.openxmlformats.org/officeDocument/2006/relationships/hyperlink" Target="https://commons.wikimedia.org/wiki/File:San_Luis-terv.JPG?uselang=es" TargetMode="External"/><Relationship Id="rId5" Type="http://schemas.openxmlformats.org/officeDocument/2006/relationships/hyperlink" Target="http://en.wikipedia.org/wiki/File:Propaganda_do_Estado_Novo_(Brasil).jpg" TargetMode="External"/><Relationship Id="rId15" Type="http://schemas.openxmlformats.org/officeDocument/2006/relationships/hyperlink" Target="http://commons.wikimedia.org/wiki/File:Decena_tr%C3%A1gica.JPG" TargetMode="External"/><Relationship Id="rId10" Type="http://schemas.openxmlformats.org/officeDocument/2006/relationships/hyperlink" Target="http://commons.wikimedia.org/wiki/File:PhotochemicalSmogMexicoCityAerialView.jpg?uselang=es" TargetMode="External"/><Relationship Id="rId19" Type="http://schemas.openxmlformats.org/officeDocument/2006/relationships/hyperlink" Target="http://commons.wikimedia.org/wiki/File:Calicheros.JPG" TargetMode="External"/><Relationship Id="rId4" Type="http://schemas.openxmlformats.org/officeDocument/2006/relationships/hyperlink" Target="http://commons.wikimedia.org/wiki/File:Peron_y_Eva_-_Acto_en_Plaza_de_Mayo_-17OCT1951.jpg" TargetMode="External"/><Relationship Id="rId9" Type="http://schemas.openxmlformats.org/officeDocument/2006/relationships/hyperlink" Target="http://commons.wikimedia.org/wiki/File:Favela_Dona_Marta.jpg" TargetMode="External"/><Relationship Id="rId14" Type="http://schemas.openxmlformats.org/officeDocument/2006/relationships/hyperlink" Target="http://commons.wikimedia.org/wiki/File:Francisco_I_Madero.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9"/>
  <sheetViews>
    <sheetView showGridLines="0" tabSelected="1" zoomScale="69" zoomScaleNormal="69" zoomScalePageLayoutView="140" workbookViewId="0">
      <pane ySplit="9" topLeftCell="A26" activePane="bottomLeft" state="frozen"/>
      <selection pane="bottomLeft" activeCell="F29" sqref="F29"/>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0</v>
      </c>
      <c r="C2" s="90" t="s">
        <v>24</v>
      </c>
      <c r="D2" s="91"/>
      <c r="F2" s="83" t="s">
        <v>1</v>
      </c>
      <c r="G2" s="84"/>
      <c r="H2" s="50"/>
      <c r="I2" s="50"/>
      <c r="J2" s="16"/>
    </row>
    <row r="3" spans="1:16" ht="15.75" x14ac:dyDescent="0.25">
      <c r="A3" s="1"/>
      <c r="B3" s="4" t="s">
        <v>9</v>
      </c>
      <c r="C3" s="92">
        <v>9</v>
      </c>
      <c r="D3" s="93"/>
      <c r="F3" s="85">
        <v>42098</v>
      </c>
      <c r="G3" s="86"/>
      <c r="H3" s="50"/>
      <c r="I3" s="50"/>
      <c r="J3" s="16"/>
    </row>
    <row r="4" spans="1:16" ht="16.5" x14ac:dyDescent="0.3">
      <c r="A4" s="1"/>
      <c r="B4" s="4" t="s">
        <v>55</v>
      </c>
      <c r="C4" s="92" t="s">
        <v>190</v>
      </c>
      <c r="D4" s="93"/>
      <c r="E4" s="5"/>
      <c r="F4" s="49" t="s">
        <v>56</v>
      </c>
      <c r="G4" s="48" t="s">
        <v>146</v>
      </c>
      <c r="H4" s="50"/>
      <c r="I4" s="50"/>
      <c r="J4" s="16"/>
      <c r="K4" s="16"/>
    </row>
    <row r="5" spans="1:16" ht="16.5" thickBot="1" x14ac:dyDescent="0.3">
      <c r="A5" s="1"/>
      <c r="B5" s="6" t="s">
        <v>2</v>
      </c>
      <c r="C5" s="94" t="s">
        <v>148</v>
      </c>
      <c r="D5" s="95"/>
      <c r="E5" s="5"/>
      <c r="F5" s="47" t="str">
        <f>IF(G4="Recurso","Motor del recurso","")</f>
        <v/>
      </c>
      <c r="G5" s="47" t="s">
        <v>103</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41</v>
      </c>
      <c r="C7" s="8" t="s">
        <v>181</v>
      </c>
      <c r="D7" s="33" t="s">
        <v>40</v>
      </c>
      <c r="F7" s="1"/>
      <c r="G7" s="1"/>
      <c r="H7" s="1"/>
      <c r="I7" s="1"/>
      <c r="J7" s="16"/>
      <c r="K7" s="16"/>
    </row>
    <row r="8" spans="1:16" s="9" customFormat="1" ht="16.5" thickBot="1" x14ac:dyDescent="0.3">
      <c r="A8" s="10"/>
      <c r="B8" s="10"/>
      <c r="C8" s="10"/>
      <c r="D8" s="11"/>
      <c r="E8" s="11"/>
      <c r="F8" s="87" t="s">
        <v>63</v>
      </c>
      <c r="G8" s="88"/>
      <c r="H8" s="88"/>
      <c r="I8" s="89"/>
      <c r="J8" s="18"/>
      <c r="K8" s="12"/>
      <c r="L8" s="2"/>
      <c r="M8" s="2"/>
      <c r="N8" s="2"/>
      <c r="O8" s="2"/>
      <c r="P8" s="2"/>
    </row>
    <row r="9" spans="1:16" ht="26.25" thickBot="1" x14ac:dyDescent="0.3">
      <c r="A9" s="31" t="s">
        <v>3</v>
      </c>
      <c r="B9" s="25" t="s">
        <v>10</v>
      </c>
      <c r="C9" s="24" t="s">
        <v>4</v>
      </c>
      <c r="D9" s="24" t="s">
        <v>5</v>
      </c>
      <c r="E9" s="24" t="s">
        <v>6</v>
      </c>
      <c r="F9" s="70" t="s">
        <v>62</v>
      </c>
      <c r="G9" s="70" t="s">
        <v>60</v>
      </c>
      <c r="H9" s="70" t="s">
        <v>61</v>
      </c>
      <c r="I9" s="70" t="s">
        <v>138</v>
      </c>
      <c r="J9" s="25" t="s">
        <v>7</v>
      </c>
      <c r="K9" s="26" t="s">
        <v>8</v>
      </c>
    </row>
    <row r="10" spans="1:16" s="12" customFormat="1" ht="204.75" x14ac:dyDescent="0.25">
      <c r="A10" s="13" t="str">
        <f>IF(OR(B11&lt;&gt;"",J11&lt;&gt;""),"IMG01","")</f>
        <v>IMG01</v>
      </c>
      <c r="B10" s="73" t="s">
        <v>191</v>
      </c>
      <c r="C10" s="27" t="str">
        <f>IF(OR(B10&lt;&gt;Ayuda!A5,J10&lt;&gt;""),IF($G$4="Recurso",CONCATENATE($G$4," ",$G$5),$G$4),"")</f>
        <v>Cuaderno de Estudio</v>
      </c>
      <c r="D10" s="14" t="s">
        <v>150</v>
      </c>
      <c r="E10" s="14" t="s">
        <v>149</v>
      </c>
      <c r="F10" s="14" t="str">
        <f>IF(OR(B10&lt;&gt;"",J10&lt;&gt;""),CONCATENATE($C$7,"_",$A10,IF($G$4="Cuaderno de Estudio","_small",CONCATENATE(IF(I10="","","n"),IF(LEFT($G$5,1)="F",".jpg",".png")))),"")</f>
        <v>CS_09_03_CO_IMG01_small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20" si="0">IF(I10&lt;&gt;"",IF(OR(B10&lt;&gt;"",J10&lt;&gt;""),CONCATENATE($C$7,"_",$A10,IF($G$4="Cuaderno de Estudio","_zoom",CONCATENATE("a",IF(LEFT($G$5,1)="F",".jpg",".png")))),""),"")</f>
        <v>CS_09_03_CO_IMG01_zoom</v>
      </c>
      <c r="I10" s="14" t="str">
        <f>IF(OR(B10&lt;&gt;"",J10&lt;&gt;""),IF($G$4="Recurso",IF(LEFT($G$5,1)="M",VLOOKUP($G$5,'Definición técnica de imagenes'!$A$3:$G$17,6,FALSE),IF($G$5="F1","","")),'Definición técnica de imagenes'!$F$16),"")</f>
        <v>800 x 600 px</v>
      </c>
      <c r="J10" s="14" t="s">
        <v>151</v>
      </c>
      <c r="K10" s="19"/>
    </row>
    <row r="11" spans="1:16" s="12" customFormat="1" ht="15.75" x14ac:dyDescent="0.25">
      <c r="A11" s="13" t="str">
        <f>IF(OR(B11&lt;&gt;"",J11&lt;&gt;""),"IMG02","")</f>
        <v>IMG02</v>
      </c>
      <c r="B11" s="80" t="s">
        <v>172</v>
      </c>
      <c r="C11" s="27" t="str">
        <f>IF(OR(B11&lt;&gt;Ayuda!A6,J11&lt;&gt;""),IF($G$4="Recurso",CONCATENATE($G$4," ",$G$5),$G$4),"")</f>
        <v>Cuaderno de Estudio</v>
      </c>
      <c r="D11" s="14" t="s">
        <v>150</v>
      </c>
      <c r="E11" s="14" t="s">
        <v>147</v>
      </c>
      <c r="F11" s="14" t="str">
        <f t="shared" ref="F11:F20" si="1">IF(OR(B11&lt;&gt;"",J11&lt;&gt;""),CONCATENATE($C$7,"_",$A11,IF($G$4="Cuaderno de Estudio","_small",CONCATENATE(IF(I11="","","n"),IF(LEFT($G$5,1)="F",".jpg",".png")))),"")</f>
        <v>CS_09_03_CO_IMG02_small</v>
      </c>
      <c r="G11" s="14" t="str">
        <f>IF(F11&lt;&gt;"",IF($G$4="Recurso",IF(LEFT($G$5,1)="M",VLOOKUP($G$5,'[1]Definición técnica de imagenes'!$A$3:$G$17,5,FALSE),IF($G$5="F1",'[1]Definición técnica de imagenes'!$E$15,'[1]Definición técnica de imagenes'!$F$13)),'[1]Definición técnica de imagenes'!$E$16),"")</f>
        <v>526 x 370 px</v>
      </c>
      <c r="H11" s="14" t="str">
        <f t="shared" si="0"/>
        <v>CS_09_03_CO_IMG02_zoom</v>
      </c>
      <c r="I11" s="14" t="str">
        <f>IF(OR(B11&lt;&gt;"",J11&lt;&gt;""),IF($G$4="Recurso",IF(LEFT($G$5,1)="M",VLOOKUP($G$5,'[1]Definición técnica de imagenes'!$A$3:$G$17,6,FALSE),IF($G$5="F1","","")),'[1]Definición técnica de imagenes'!$F$16),"")</f>
        <v>800 x 600 px</v>
      </c>
      <c r="J11" s="74" t="s">
        <v>153</v>
      </c>
      <c r="K11" s="19"/>
    </row>
    <row r="12" spans="1:16" s="12" customFormat="1" ht="15.75" x14ac:dyDescent="0.25">
      <c r="A12" s="13" t="str">
        <f>IF(OR(B12&lt;&gt;"",J12&lt;&gt;""),"IMG03","")</f>
        <v>IMG03</v>
      </c>
      <c r="B12" s="81" t="s">
        <v>192</v>
      </c>
      <c r="C12" s="27" t="str">
        <f>IF(OR(B12&lt;&gt;Ayuda!A7,J12&lt;&gt;""),IF($G$4="Recurso",CONCATENATE($G$4," ",$G$5),$G$4),"")</f>
        <v>Cuaderno de Estudio</v>
      </c>
      <c r="D12" s="14" t="s">
        <v>150</v>
      </c>
      <c r="E12" s="14" t="s">
        <v>147</v>
      </c>
      <c r="F12" s="14" t="str">
        <f t="shared" si="1"/>
        <v>CS_09_03_CO_IMG03_small</v>
      </c>
      <c r="G12" s="14" t="str">
        <f>IF(F12&lt;&gt;"",IF($G$4="Recurso",IF(LEFT($G$5,1)="M",VLOOKUP($G$5,'[2]Definición técnica de imagenes'!$A$3:$G$17,5,FALSE),IF($G$5="F1",'[2]Definición técnica de imagenes'!$E$15,'[2]Definición técnica de imagenes'!$F$13)),'[2]Definición técnica de imagenes'!$E$16),"")</f>
        <v>526 x 370 px</v>
      </c>
      <c r="H12" s="14" t="str">
        <f t="shared" si="0"/>
        <v>CS_09_03_CO_IMG03_zoom</v>
      </c>
      <c r="I12" s="14" t="str">
        <f>IF(OR(B12&lt;&gt;"",J12&lt;&gt;""),IF($G$4="Recurso",IF(LEFT($G$5,1)="M",VLOOKUP($G$5,'[2]Definición técnica de imagenes'!$A$3:$G$17,6,FALSE),IF($G$5="F1","","")),'[2]Definición técnica de imagenes'!$F$16),"")</f>
        <v>800 x 600 px</v>
      </c>
      <c r="J12" s="14" t="s">
        <v>152</v>
      </c>
      <c r="K12" s="19"/>
    </row>
    <row r="13" spans="1:16" s="12" customFormat="1" ht="15.75" x14ac:dyDescent="0.25">
      <c r="A13" s="75" t="str">
        <f>IF(OR(B11&lt;&gt;"",J11&lt;&gt;""),"IMG04","")</f>
        <v>IMG04</v>
      </c>
      <c r="B13" s="80" t="s">
        <v>173</v>
      </c>
      <c r="C13" s="27" t="str">
        <f>IF(OR(B13&lt;&gt;Ayuda!A8,J13&lt;&gt;""),IF($G$4="Recurso",CONCATENATE($G$4," ",$G$5),$G$4),"")</f>
        <v>Cuaderno de Estudio</v>
      </c>
      <c r="D13" s="14" t="s">
        <v>150</v>
      </c>
      <c r="E13" s="14" t="s">
        <v>147</v>
      </c>
      <c r="F13" s="14" t="str">
        <f t="shared" si="1"/>
        <v>CS_09_03_CO_IMG04_small</v>
      </c>
      <c r="G13" s="14" t="str">
        <f>IF(F13&lt;&gt;"",IF($G$4="Recurso",IF(LEFT($G$5,1)="M",VLOOKUP($G$5,'[3]Definición técnica de imagenes'!$A$3:$G$17,5,FALSE),IF($G$5="F1",'[3]Definición técnica de imagenes'!$E$15,'[3]Definición técnica de imagenes'!$F$13)),'[3]Definición técnica de imagenes'!$E$16),"")</f>
        <v>526 x 370 px</v>
      </c>
      <c r="H13" s="14" t="str">
        <f t="shared" si="0"/>
        <v>CS_09_03_CO_IMG04_zoom</v>
      </c>
      <c r="I13" s="14" t="str">
        <f>IF(OR(B13&lt;&gt;"",J13&lt;&gt;""),IF($G$4="Recurso",IF(LEFT($G$5,1)="M",VLOOKUP($G$5,'[3]Definición técnica de imagenes'!$A$3:$G$17,6,FALSE),IF($G$5="F1","","")),'[3]Definición técnica de imagenes'!$F$16),"")</f>
        <v>800 x 600 px</v>
      </c>
      <c r="J13" s="74" t="s">
        <v>154</v>
      </c>
      <c r="K13" s="19"/>
    </row>
    <row r="14" spans="1:16" s="12" customFormat="1" ht="47.25" x14ac:dyDescent="0.25">
      <c r="A14" s="13" t="str">
        <f>IF(OR(B14&lt;&gt;"",J14&lt;&gt;""),"IMG05","")</f>
        <v>IMG05</v>
      </c>
      <c r="B14" s="76" t="s">
        <v>174</v>
      </c>
      <c r="C14" s="27" t="str">
        <f>IF(OR(B14&lt;&gt;Ayuda!A9,J14&lt;&gt;""),IF($G$4="Recurso",CONCATENATE($G$4," ",$G$5),$G$4),"")</f>
        <v>Cuaderno de Estudio</v>
      </c>
      <c r="D14" s="14" t="s">
        <v>150</v>
      </c>
      <c r="E14" s="14" t="s">
        <v>147</v>
      </c>
      <c r="F14" s="14" t="str">
        <f t="shared" si="1"/>
        <v>CS_09_03_CO_IMG05_small</v>
      </c>
      <c r="G14" s="14" t="str">
        <f>IF(F14&lt;&gt;"",IF($G$4="Recurso",IF(LEFT($G$5,1)="M",VLOOKUP($G$5,'[4]Definición técnica de imagenes'!$A$3:$G$17,5,FALSE),IF($G$5="F1",'[4]Definición técnica de imagenes'!$E$15,'[4]Definición técnica de imagenes'!$F$13)),'[4]Definición técnica de imagenes'!$E$16),"")</f>
        <v>526 x 370 px</v>
      </c>
      <c r="H14" s="14" t="str">
        <f t="shared" si="0"/>
        <v>CS_09_03_CO_IMG05_zoom</v>
      </c>
      <c r="I14" s="14" t="str">
        <f>IF(OR(B14&lt;&gt;"",J14&lt;&gt;""),IF($G$4="Recurso",IF(LEFT($G$5,1)="M",VLOOKUP($G$5,'[4]Definición técnica de imagenes'!$A$3:$G$17,6,FALSE),IF($G$5="F1","","")),'[4]Definición técnica de imagenes'!$F$16),"")</f>
        <v>800 x 600 px</v>
      </c>
      <c r="J14" s="74" t="s">
        <v>155</v>
      </c>
      <c r="K14" s="19"/>
    </row>
    <row r="15" spans="1:16" s="12" customFormat="1" ht="47.25" x14ac:dyDescent="0.25">
      <c r="A15" s="75" t="str">
        <f>IF(OR(B11&lt;&gt;"",J11&lt;&gt;""),"IMG06","")</f>
        <v>IMG06</v>
      </c>
      <c r="B15" s="76" t="s">
        <v>175</v>
      </c>
      <c r="C15" s="27" t="str">
        <f>IF(OR(B15&lt;&gt;Ayuda!A10,J15&lt;&gt;""),IF($G$4="Recurso",CONCATENATE($G$4," ",$G$5),$G$4),"")</f>
        <v>Cuaderno de Estudio</v>
      </c>
      <c r="D15" s="14" t="s">
        <v>150</v>
      </c>
      <c r="E15" s="14" t="s">
        <v>147</v>
      </c>
      <c r="F15" s="14" t="str">
        <f t="shared" si="1"/>
        <v>CS_09_03_CO_IMG06_small</v>
      </c>
      <c r="G15" s="14" t="str">
        <f>IF(F15&lt;&gt;"",IF($G$4="Recurso",IF(LEFT($G$5,1)="M",VLOOKUP($G$5,'[5]Definición técnica de imagenes'!$A$3:$G$17,5,FALSE),IF($G$5="F1",'[5]Definición técnica de imagenes'!$E$15,'[5]Definición técnica de imagenes'!$F$13)),'[5]Definición técnica de imagenes'!$E$16),"")</f>
        <v>526 x 370 px</v>
      </c>
      <c r="H15" s="14" t="str">
        <f t="shared" si="0"/>
        <v>CS_09_03_CO_IMG06_zoom</v>
      </c>
      <c r="I15" s="14" t="str">
        <f>IF(OR(B15&lt;&gt;"",J15&lt;&gt;""),IF($G$4="Recurso",IF(LEFT($G$5,1)="M",VLOOKUP($G$5,'[5]Definición técnica de imagenes'!$A$3:$G$17,6,FALSE),IF($G$5="F1","","")),'[5]Definición técnica de imagenes'!$F$16),"")</f>
        <v>800 x 600 px</v>
      </c>
      <c r="J15" s="74" t="s">
        <v>156</v>
      </c>
      <c r="K15" s="19"/>
    </row>
    <row r="16" spans="1:16" s="12" customFormat="1" ht="15.75" x14ac:dyDescent="0.25">
      <c r="A16" s="13" t="str">
        <f>IF(OR(B16&lt;&gt;"",J16&lt;&gt;""),"IMG07","")</f>
        <v>IMG07</v>
      </c>
      <c r="B16" s="80" t="s">
        <v>176</v>
      </c>
      <c r="C16" s="27" t="str">
        <f>IF(OR(B16&lt;&gt;Ayuda!A11,J16&lt;&gt;""),IF($G$4="Recurso",CONCATENATE($G$4," ",$G$5),$G$4),"")</f>
        <v>Cuaderno de Estudio</v>
      </c>
      <c r="D16" s="14" t="s">
        <v>150</v>
      </c>
      <c r="E16" s="14" t="s">
        <v>149</v>
      </c>
      <c r="F16" s="14" t="str">
        <f t="shared" si="1"/>
        <v>CS_09_03_CO_IMG07_small</v>
      </c>
      <c r="G16" s="14" t="str">
        <f>IF(F16&lt;&gt;"",IF($G$4="Recurso",IF(LEFT($G$5,1)="M",VLOOKUP($G$5,'[6]Definición técnica de imagenes'!$A$3:$G$17,5,FALSE),IF($G$5="F1",'[6]Definición técnica de imagenes'!$E$15,'[6]Definición técnica de imagenes'!$F$13)),'[6]Definición técnica de imagenes'!$E$16),"")</f>
        <v>526 x 370 px</v>
      </c>
      <c r="H16" s="14" t="str">
        <f t="shared" si="0"/>
        <v>CS_09_03_CO_IMG07_zoom</v>
      </c>
      <c r="I16" s="14" t="str">
        <f>IF(OR(B16&lt;&gt;"",J16&lt;&gt;""),IF($G$4="Recurso",IF(LEFT($G$5,1)="M",VLOOKUP($G$5,'[6]Definición técnica de imagenes'!$A$3:$G$17,6,FALSE),IF($G$5="F1","","")),'[6]Definición técnica de imagenes'!$F$16),"")</f>
        <v>800 x 600 px</v>
      </c>
      <c r="J16" s="74" t="s">
        <v>157</v>
      </c>
      <c r="K16" s="19"/>
    </row>
    <row r="17" spans="1:11" s="12" customFormat="1" ht="15.75" x14ac:dyDescent="0.25">
      <c r="A17" s="13" t="str">
        <f>IF(OR(B17&lt;&gt;"",J17&lt;&gt;""),"IMG08","")</f>
        <v>IMG08</v>
      </c>
      <c r="B17" s="81" t="s">
        <v>177</v>
      </c>
      <c r="C17" s="27" t="str">
        <f>IF(OR(B17&lt;&gt;Ayuda!A12,J17&lt;&gt;""),IF($G$4="Recurso",CONCATENATE($G$4," ",$G$5),$G$4),"")</f>
        <v>Cuaderno de Estudio</v>
      </c>
      <c r="D17" s="14" t="s">
        <v>150</v>
      </c>
      <c r="E17" s="14" t="s">
        <v>149</v>
      </c>
      <c r="F17" s="14" t="str">
        <f t="shared" si="1"/>
        <v>CS_09_03_CO_IMG08_small</v>
      </c>
      <c r="G17" s="14" t="str">
        <f>IF(F17&lt;&gt;"",IF($G$4="Recurso",IF(LEFT($G$5,1)="M",VLOOKUP($G$5,'[7]Definición técnica de imagenes'!$A$3:$G$17,5,FALSE),IF($G$5="F1",'[7]Definición técnica de imagenes'!$E$15,'[7]Definición técnica de imagenes'!$F$13)),'[7]Definición técnica de imagenes'!$E$16),"")</f>
        <v>526 x 370 px</v>
      </c>
      <c r="H17" s="14" t="str">
        <f t="shared" si="0"/>
        <v>CS_09_03_CO_IMG08_zoom</v>
      </c>
      <c r="I17" s="14" t="str">
        <f>IF(OR(B17&lt;&gt;"",J17&lt;&gt;""),IF($G$4="Recurso",IF(LEFT($G$5,1)="M",VLOOKUP($G$5,'[7]Definición técnica de imagenes'!$A$3:$G$17,6,FALSE),IF($G$5="F1","","")),'[7]Definición técnica de imagenes'!$F$16),"")</f>
        <v>800 x 600 px</v>
      </c>
      <c r="J17" s="74" t="s">
        <v>158</v>
      </c>
      <c r="K17" s="19"/>
    </row>
    <row r="18" spans="1:11" s="12" customFormat="1" ht="15.75" x14ac:dyDescent="0.25">
      <c r="A18" s="13" t="str">
        <f>IF(OR(B18&lt;&gt;"",J18&lt;&gt;""),"IMG09","")</f>
        <v>IMG09</v>
      </c>
      <c r="B18" s="80" t="s">
        <v>178</v>
      </c>
      <c r="C18" s="27" t="str">
        <f>IF(OR(B18&lt;&gt;Ayuda!A13,J18&lt;&gt;""),IF($G$4="Recurso",CONCATENATE($G$4," ",$G$5),$G$4),"")</f>
        <v>Cuaderno de Estudio</v>
      </c>
      <c r="D18" s="14" t="s">
        <v>150</v>
      </c>
      <c r="E18" s="14" t="s">
        <v>147</v>
      </c>
      <c r="F18" s="14" t="str">
        <f t="shared" si="1"/>
        <v>CS_09_03_CO_IMG09_small</v>
      </c>
      <c r="G18" s="14" t="str">
        <f>IF(F18&lt;&gt;"",IF($G$4="Recurso",IF(LEFT($G$5,1)="M",VLOOKUP($G$5,'[8]Definición técnica de imagenes'!$A$3:$G$17,5,FALSE),IF($G$5="F1",'[8]Definición técnica de imagenes'!$E$15,'[8]Definición técnica de imagenes'!$F$13)),'[8]Definición técnica de imagenes'!$E$16),"")</f>
        <v>526 x 370 px</v>
      </c>
      <c r="H18" s="14" t="str">
        <f t="shared" si="0"/>
        <v>CS_09_03_CO_IMG09_zoom</v>
      </c>
      <c r="I18" s="14" t="str">
        <f>IF(OR(B18&lt;&gt;"",J18&lt;&gt;""),IF($G$4="Recurso",IF(LEFT($G$5,1)="M",VLOOKUP($G$5,'[8]Definición técnica de imagenes'!$A$3:$G$17,6,FALSE),IF($G$5="F1","","")),'[8]Definición técnica de imagenes'!$F$16),"")</f>
        <v>800 x 600 px</v>
      </c>
      <c r="J18" s="74" t="s">
        <v>159</v>
      </c>
      <c r="K18" s="19"/>
    </row>
    <row r="19" spans="1:11" s="12" customFormat="1" ht="47.25" x14ac:dyDescent="0.25">
      <c r="A19" s="13" t="str">
        <f>IF(OR(B19&lt;&gt;"",J19&lt;&gt;""),"IMG10","")</f>
        <v>IMG10</v>
      </c>
      <c r="B19" s="82" t="s">
        <v>179</v>
      </c>
      <c r="C19" s="27" t="str">
        <f>IF(OR(B19&lt;&gt;Ayuda!A14,J19&lt;&gt;""),IF($G$4="Recurso",CONCATENATE($G$4," ",$G$5),$G$4),"")</f>
        <v>Cuaderno de Estudio</v>
      </c>
      <c r="D19" s="14" t="s">
        <v>150</v>
      </c>
      <c r="E19" s="14" t="s">
        <v>149</v>
      </c>
      <c r="F19" s="14" t="str">
        <f t="shared" si="1"/>
        <v>CS_09_03_CO_IMG10_small</v>
      </c>
      <c r="G19" s="14" t="str">
        <f>IF(F19&lt;&gt;"",IF($G$4="Recurso",IF(LEFT($G$5,1)="M",VLOOKUP($G$5,'[9]Definición técnica de imagenes'!$A$3:$G$17,5,FALSE),IF($G$5="F1",'[9]Definición técnica de imagenes'!$E$15,'[9]Definición técnica de imagenes'!$F$13)),'[9]Definición técnica de imagenes'!$E$16),"")</f>
        <v>526 x 370 px</v>
      </c>
      <c r="H19" s="14" t="str">
        <f t="shared" si="0"/>
        <v>CS_09_03_CO_IMG10_zoom</v>
      </c>
      <c r="I19" s="14" t="str">
        <f>IF(OR(B19&lt;&gt;"",J19&lt;&gt;""),IF($G$4="Recurso",IF(LEFT($G$5,1)="M",VLOOKUP($G$5,'[9]Definición técnica de imagenes'!$A$3:$G$17,6,FALSE),IF($G$5="F1","","")),'[9]Definición técnica de imagenes'!$F$16),"")</f>
        <v>800 x 600 px</v>
      </c>
      <c r="J19" s="74" t="s">
        <v>160</v>
      </c>
      <c r="K19" s="19"/>
    </row>
    <row r="20" spans="1:11" s="12" customFormat="1" ht="47.25" x14ac:dyDescent="0.25">
      <c r="A20" s="13" t="str">
        <f>IF(OR(B20&lt;&gt;"",J20&lt;&gt;""),"IMG11","")</f>
        <v>IMG11</v>
      </c>
      <c r="B20" s="76" t="s">
        <v>180</v>
      </c>
      <c r="C20" s="27" t="str">
        <f>IF(OR(B20&lt;&gt;Ayuda!A15,J20&lt;&gt;""),IF($G$4="Recurso",CONCATENATE($G$4," ",$G$5),$G$4),"")</f>
        <v>Cuaderno de Estudio</v>
      </c>
      <c r="D20" s="14" t="s">
        <v>150</v>
      </c>
      <c r="E20" s="14" t="s">
        <v>149</v>
      </c>
      <c r="F20" s="14" t="str">
        <f t="shared" si="1"/>
        <v>CS_09_03_CO_IMG11_small</v>
      </c>
      <c r="G20" s="14" t="str">
        <f>IF(F20&lt;&gt;"",IF($G$4="Recurso",IF(LEFT($G$5,1)="M",VLOOKUP($G$5,'[10]Definición técnica de imagenes'!$A$3:$G$17,5,FALSE),IF($G$5="F1",'[10]Definición técnica de imagenes'!$E$15,'[10]Definición técnica de imagenes'!$F$13)),'[10]Definición técnica de imagenes'!$E$16),"")</f>
        <v>526 x 370 px</v>
      </c>
      <c r="H20" s="14" t="str">
        <f t="shared" si="0"/>
        <v>CS_09_03_CO_IMG11_zoom</v>
      </c>
      <c r="I20" s="14" t="str">
        <f>IF(OR(B20&lt;&gt;"",J20&lt;&gt;""),IF($G$4="Recurso",IF(LEFT($G$5,1)="M",VLOOKUP($G$5,'[10]Definición técnica de imagenes'!$A$3:$G$17,6,FALSE),IF($G$5="F1","","")),'[10]Definición técnica de imagenes'!$F$16),"")</f>
        <v>800 x 600 px</v>
      </c>
      <c r="J20" s="74" t="s">
        <v>161</v>
      </c>
      <c r="K20" s="19"/>
    </row>
    <row r="21" spans="1:11" s="12" customFormat="1" ht="47.25" x14ac:dyDescent="0.25">
      <c r="A21" s="75" t="str">
        <f>IF(OR(B11&lt;&gt;"",J11&lt;&gt;""),"IMG12","")</f>
        <v>IMG12</v>
      </c>
      <c r="B21" s="76" t="s">
        <v>193</v>
      </c>
      <c r="C21" s="27" t="str">
        <f>IF(OR(B21&lt;&gt;Ayuda!A16,J21&lt;&gt;""),IF($G$4="Recurso",CONCATENATE($G$4," ",$G$5),$G$4),"")</f>
        <v>Cuaderno de Estudio</v>
      </c>
      <c r="D21" s="74" t="s">
        <v>150</v>
      </c>
      <c r="E21" s="14" t="s">
        <v>149</v>
      </c>
      <c r="F21" s="14" t="str">
        <f t="shared" ref="F21:F75" si="2">IF(OR(B21&lt;&gt;"",J21&lt;&gt;""),CONCATENATE($C$7,"_",$A21,IF($G$4="Cuaderno de Estudio","_small",CONCATENATE(IF(I21="","","n"),IF(LEFT($G$5,1)="F",".jpg",".png")))),"")</f>
        <v>CS_09_03_CO_IMG12_small</v>
      </c>
      <c r="G21" s="14" t="str">
        <f>IF(F21&lt;&gt;"",IF($G$4="Recurso",IF(LEFT($G$5,1)="M",VLOOKUP($G$5,'Definición técnica de imagenes'!$A$3:$G$17,5,FALSE),IF($G$5="F1",'Definición técnica de imagenes'!$E$15,'Definición técnica de imagenes'!$F$13)),'Definición técnica de imagenes'!$E$16),"")</f>
        <v>526 x 370 px</v>
      </c>
      <c r="H21" s="14" t="str">
        <f t="shared" ref="H21:H75" si="3">IF(I21&lt;&gt;"",IF(OR(B21&lt;&gt;"",J21&lt;&gt;""),CONCATENATE($C$7,"_",$A21,IF($G$4="Cuaderno de Estudio","_zoom",CONCATENATE("a",IF(LEFT($G$5,1)="F",".jpg",".png")))),""),"")</f>
        <v>CS_09_03_CO_IMG12_zoom</v>
      </c>
      <c r="I21" s="14" t="str">
        <f>IF(OR(B21&lt;&gt;"",J21&lt;&gt;""),IF($G$4="Recurso",IF(LEFT($G$5,1)="M",VLOOKUP($G$5,'Definición técnica de imagenes'!$A$3:$G$17,6,FALSE),IF($G$5="F1","","")),'Definición técnica de imagenes'!$F$16),"")</f>
        <v>800 x 600 px</v>
      </c>
      <c r="J21" s="77" t="s">
        <v>162</v>
      </c>
      <c r="K21" s="21"/>
    </row>
    <row r="22" spans="1:11" s="12" customFormat="1" ht="47.25" x14ac:dyDescent="0.25">
      <c r="A22" s="75" t="str">
        <f>IF(OR(B11&lt;&gt;"",J11&lt;&gt;""),"IMG13","")</f>
        <v>IMG13</v>
      </c>
      <c r="B22" s="78" t="s">
        <v>182</v>
      </c>
      <c r="C22" s="27" t="str">
        <f>IF(OR(B22&lt;&gt;Ayuda!A17,J22&lt;&gt;""),IF($G$4="Recurso",CONCATENATE($G$4," ",$G$5),$G$4),"")</f>
        <v>Cuaderno de Estudio</v>
      </c>
      <c r="D22" s="74" t="s">
        <v>150</v>
      </c>
      <c r="E22" s="14" t="s">
        <v>147</v>
      </c>
      <c r="F22" s="14" t="str">
        <f t="shared" si="2"/>
        <v>CS_09_03_CO_IMG13_small</v>
      </c>
      <c r="G22" s="14" t="str">
        <f>IF(F22&lt;&gt;"",IF($G$4="Recurso",IF(LEFT($G$5,1)="M",VLOOKUP($G$5,'Definición técnica de imagenes'!$A$3:$G$17,5,FALSE),IF($G$5="F1",'Definición técnica de imagenes'!$E$15,'Definición técnica de imagenes'!$F$13)),'Definición técnica de imagenes'!$E$16),"")</f>
        <v>526 x 370 px</v>
      </c>
      <c r="H22" s="14" t="str">
        <f t="shared" si="3"/>
        <v>CS_09_03_CO_IMG13_zoom</v>
      </c>
      <c r="I22" s="14" t="str">
        <f>IF(OR(B22&lt;&gt;"",J22&lt;&gt;""),IF($G$4="Recurso",IF(LEFT($G$5,1)="M",VLOOKUP($G$5,'Definición técnica de imagenes'!$A$3:$G$17,6,FALSE),IF($G$5="F1","","")),'Definición técnica de imagenes'!$F$16),"")</f>
        <v>800 x 600 px</v>
      </c>
      <c r="J22" s="74" t="s">
        <v>163</v>
      </c>
      <c r="K22" s="20"/>
    </row>
    <row r="23" spans="1:11" s="12" customFormat="1" ht="94.5" x14ac:dyDescent="0.25">
      <c r="A23" s="75" t="str">
        <f>IF(OR(B11&lt;&gt;"",J11&lt;&gt;""),"IMG14","")</f>
        <v>IMG14</v>
      </c>
      <c r="B23" s="76" t="s">
        <v>194</v>
      </c>
      <c r="C23" s="27" t="str">
        <f>IF(OR(B23&lt;&gt;Ayuda!A18,J23&lt;&gt;""),IF($G$4="Recurso",CONCATENATE($G$4," ",$G$5),$G$4),"")</f>
        <v>Cuaderno de Estudio</v>
      </c>
      <c r="D23" s="74" t="s">
        <v>150</v>
      </c>
      <c r="E23" s="14" t="s">
        <v>147</v>
      </c>
      <c r="F23" s="14" t="str">
        <f t="shared" si="2"/>
        <v>CS_09_03_CO_IMG14_small</v>
      </c>
      <c r="G23" s="14" t="str">
        <f>IF(F23&lt;&gt;"",IF($G$4="Recurso",IF(LEFT($G$5,1)="M",VLOOKUP($G$5,'Definición técnica de imagenes'!$A$3:$G$17,5,FALSE),IF($G$5="F1",'Definición técnica de imagenes'!$E$15,'Definición técnica de imagenes'!$F$13)),'Definición técnica de imagenes'!$E$16),"")</f>
        <v>526 x 370 px</v>
      </c>
      <c r="H23" s="14" t="str">
        <f t="shared" si="3"/>
        <v>CS_09_03_CO_IMG14_zoom</v>
      </c>
      <c r="I23" s="14" t="str">
        <f>IF(OR(B23&lt;&gt;"",J23&lt;&gt;""),IF($G$4="Recurso",IF(LEFT($G$5,1)="M",VLOOKUP($G$5,'Definición técnica de imagenes'!$A$3:$G$17,6,FALSE),IF($G$5="F1","","")),'Definición técnica de imagenes'!$F$16),"")</f>
        <v>800 x 600 px</v>
      </c>
      <c r="J23" s="79" t="s">
        <v>165</v>
      </c>
      <c r="K23" s="19"/>
    </row>
    <row r="24" spans="1:11" s="12" customFormat="1" ht="78.75" x14ac:dyDescent="0.25">
      <c r="A24" s="75" t="str">
        <f>IF(OR(B11&lt;&gt;"",J11&lt;&gt;""),"IMG15","")</f>
        <v>IMG15</v>
      </c>
      <c r="B24" s="73" t="s">
        <v>183</v>
      </c>
      <c r="C24" s="27" t="str">
        <f>IF(OR(B24&lt;&gt;Ayuda!A19,J24&lt;&gt;""),IF($G$4="Recurso",CONCATENATE($G$4," ",$G$5),$G$4),"")</f>
        <v>Cuaderno de Estudio</v>
      </c>
      <c r="D24" s="74" t="s">
        <v>150</v>
      </c>
      <c r="E24" s="14" t="s">
        <v>149</v>
      </c>
      <c r="F24" s="14" t="str">
        <f t="shared" si="2"/>
        <v>CS_09_03_CO_IMG15_small</v>
      </c>
      <c r="G24" s="14" t="str">
        <f>IF(F24&lt;&gt;"",IF($G$4="Recurso",IF(LEFT($G$5,1)="M",VLOOKUP($G$5,'Definición técnica de imagenes'!$A$3:$G$17,5,FALSE),IF($G$5="F1",'Definición técnica de imagenes'!$E$15,'Definición técnica de imagenes'!$F$13)),'Definición técnica de imagenes'!$E$16),"")</f>
        <v>526 x 370 px</v>
      </c>
      <c r="H24" s="14" t="str">
        <f t="shared" si="3"/>
        <v>CS_09_03_CO_IMG15_zoom</v>
      </c>
      <c r="I24" s="14" t="str">
        <f>IF(OR(B24&lt;&gt;"",J24&lt;&gt;""),IF($G$4="Recurso",IF(LEFT($G$5,1)="M",VLOOKUP($G$5,'Definición técnica de imagenes'!$A$3:$G$17,6,FALSE),IF($G$5="F1","","")),'Definición técnica de imagenes'!$F$16),"")</f>
        <v>800 x 600 px</v>
      </c>
      <c r="J24" s="74" t="s">
        <v>164</v>
      </c>
      <c r="K24" s="15"/>
    </row>
    <row r="25" spans="1:11" s="12" customFormat="1" ht="63" x14ac:dyDescent="0.25">
      <c r="A25" s="75" t="str">
        <f>IF(OR(B11&lt;&gt;"",J11&lt;&gt;""),"IMG16","")</f>
        <v>IMG16</v>
      </c>
      <c r="B25" s="76" t="s">
        <v>184</v>
      </c>
      <c r="C25" s="27" t="str">
        <f>IF(OR(B25&lt;&gt;Ayuda!A20,J25&lt;&gt;""),IF($G$4="Recurso",CONCATENATE($G$4," ",$G$5),$G$4),"")</f>
        <v>Cuaderno de Estudio</v>
      </c>
      <c r="D25" s="14" t="s">
        <v>150</v>
      </c>
      <c r="E25" s="14" t="s">
        <v>147</v>
      </c>
      <c r="F25" s="14" t="str">
        <f t="shared" si="2"/>
        <v>CS_09_03_CO_IMG16_small</v>
      </c>
      <c r="G25" s="14" t="str">
        <f>IF(F25&lt;&gt;"",IF($G$4="Recurso",IF(LEFT($G$5,1)="M",VLOOKUP($G$5,'Definición técnica de imagenes'!$A$3:$G$17,5,FALSE),IF($G$5="F1",'Definición técnica de imagenes'!$E$15,'Definición técnica de imagenes'!$F$13)),'Definición técnica de imagenes'!$E$16),"")</f>
        <v>526 x 370 px</v>
      </c>
      <c r="H25" s="14" t="str">
        <f t="shared" si="3"/>
        <v>CS_09_03_CO_IMG16_zoom</v>
      </c>
      <c r="I25" s="14" t="str">
        <f>IF(OR(B25&lt;&gt;"",J25&lt;&gt;""),IF($G$4="Recurso",IF(LEFT($G$5,1)="M",VLOOKUP($G$5,'Definición técnica de imagenes'!$A$3:$G$17,6,FALSE),IF($G$5="F1","","")),'Definición técnica de imagenes'!$F$16),"")</f>
        <v>800 x 600 px</v>
      </c>
      <c r="J25" s="74" t="s">
        <v>166</v>
      </c>
      <c r="K25" s="19"/>
    </row>
    <row r="26" spans="1:11" s="12" customFormat="1" ht="63" x14ac:dyDescent="0.25">
      <c r="A26" s="13" t="str">
        <f>IF(OR(B11&lt;&gt;"",J11&lt;&gt;""),"IMG17","")</f>
        <v>IMG17</v>
      </c>
      <c r="B26" s="76" t="s">
        <v>185</v>
      </c>
      <c r="C26" s="27" t="str">
        <f>IF(OR(B26&lt;&gt;Ayuda!A21,J26&lt;&gt;""),IF($G$4="Recurso",CONCATENATE($G$4," ",$G$5),$G$4),"")</f>
        <v>Cuaderno de Estudio</v>
      </c>
      <c r="D26" s="14" t="s">
        <v>150</v>
      </c>
      <c r="E26" s="14" t="s">
        <v>149</v>
      </c>
      <c r="F26" s="14" t="str">
        <f t="shared" si="2"/>
        <v>CS_09_03_CO_IMG17_small</v>
      </c>
      <c r="G26" s="14" t="str">
        <f>IF(F26&lt;&gt;"",IF($G$4="Recurso",IF(LEFT($G$5,1)="M",VLOOKUP($G$5,'Definición técnica de imagenes'!$A$3:$G$17,5,FALSE),IF($G$5="F1",'Definición técnica de imagenes'!$E$15,'Definición técnica de imagenes'!$F$13)),'Definición técnica de imagenes'!$E$16),"")</f>
        <v>526 x 370 px</v>
      </c>
      <c r="H26" s="14" t="str">
        <f t="shared" si="3"/>
        <v>CS_09_03_CO_IMG17_zoom</v>
      </c>
      <c r="I26" s="14" t="str">
        <f>IF(OR(B26&lt;&gt;"",J26&lt;&gt;""),IF($G$4="Recurso",IF(LEFT($G$5,1)="M",VLOOKUP($G$5,'Definición técnica de imagenes'!$A$3:$G$17,6,FALSE),IF($G$5="F1","","")),'Definición técnica de imagenes'!$F$16),"")</f>
        <v>800 x 600 px</v>
      </c>
      <c r="J26" s="74" t="s">
        <v>167</v>
      </c>
      <c r="K26" s="19"/>
    </row>
    <row r="27" spans="1:11" s="12" customFormat="1" ht="94.5" x14ac:dyDescent="0.25">
      <c r="A27" s="13" t="str">
        <f>IF(OR(B12&lt;&gt;"",J12&lt;&gt;""),"IMG18","")</f>
        <v>IMG18</v>
      </c>
      <c r="B27" s="76" t="s">
        <v>186</v>
      </c>
      <c r="C27" s="27" t="str">
        <f>IF(OR(B27&lt;&gt;Ayuda!A22,J27&lt;&gt;""),IF($G$4="Recurso",CONCATENATE($G$4," ",$G$5),$G$4),"")</f>
        <v>Cuaderno de Estudio</v>
      </c>
      <c r="D27" s="14" t="s">
        <v>150</v>
      </c>
      <c r="E27" s="14" t="s">
        <v>149</v>
      </c>
      <c r="F27" s="14" t="str">
        <f>IF(OR(B27&lt;&gt;"",J27&lt;&gt;""),CONCATENATE($C$7,"_",$A27,IF($G$4="Cuaderno de Estudio","_small",CONCATENATE(IF(I27="","","n"),IF(LEFT($G$5,1)="F",".jpg",".png")))),"")</f>
        <v>CS_09_03_CO_IMG18_small</v>
      </c>
      <c r="G27" s="14" t="str">
        <f>IF(F27&lt;&gt;"",IF($G$4="Recurso",IF(LEFT($G$5,1)="M",VLOOKUP($G$5,'Definición técnica de imagenes'!$A$3:$G$17,5,FALSE),IF($G$5="F1",'Definición técnica de imagenes'!$E$15,'Definición técnica de imagenes'!$F$13)),'Definición técnica de imagenes'!$E$16),"")</f>
        <v>526 x 370 px</v>
      </c>
      <c r="H27" s="14" t="str">
        <f>IF(I27&lt;&gt;"",IF(OR(B27&lt;&gt;"",J27&lt;&gt;""),CONCATENATE($C$7,"_",$A27,IF($G$4="Cuaderno de Estudio","_zoom",CONCATENATE("a",IF(LEFT($G$5,1)="F",".jpg",".png")))),""),"")</f>
        <v>CS_09_03_CO_IMG18_zoom</v>
      </c>
      <c r="I27" s="14" t="str">
        <f>IF(OR(B27&lt;&gt;"",J27&lt;&gt;""),IF($G$4="Recurso",IF(LEFT($G$5,1)="M",VLOOKUP($G$5,'Definición técnica de imagenes'!$A$3:$G$17,6,FALSE),IF($G$5="F1","","")),'Definición técnica de imagenes'!$F$16),"")</f>
        <v>800 x 600 px</v>
      </c>
      <c r="J27" s="74" t="s">
        <v>170</v>
      </c>
      <c r="K27" s="19"/>
    </row>
    <row r="28" spans="1:11" s="12" customFormat="1" ht="63" x14ac:dyDescent="0.25">
      <c r="A28" s="13" t="str">
        <f>IF(OR(B13&lt;&gt;"",J13&lt;&gt;""),"IMG19","")</f>
        <v>IMG19</v>
      </c>
      <c r="B28" s="76" t="s">
        <v>187</v>
      </c>
      <c r="C28" s="27" t="str">
        <f>IF(OR(B28&lt;&gt;Ayuda!A23,J28&lt;&gt;""),IF($G$4="Recurso",CONCATENATE($G$4," ",$G$5),$G$4),"")</f>
        <v>Cuaderno de Estudio</v>
      </c>
      <c r="D28" s="14" t="s">
        <v>150</v>
      </c>
      <c r="E28" s="14" t="s">
        <v>147</v>
      </c>
      <c r="F28" s="14" t="str">
        <f>IF(OR(B28&lt;&gt;"",J28&lt;&gt;""),CONCATENATE($C$7,"_",$A28,IF($G$4="Cuaderno de Estudio","_small",CONCATENATE(IF(I28="","","n"),IF(LEFT($G$5,1)="F",".jpg",".png")))),"")</f>
        <v>CS_09_03_CO_IMG19_small</v>
      </c>
      <c r="G28" s="14" t="str">
        <f>IF(F28&lt;&gt;"",IF($G$4="Recurso",IF(LEFT($G$5,1)="M",VLOOKUP($G$5,'Definición técnica de imagenes'!$A$3:$G$17,5,FALSE),IF($G$5="F1",'Definición técnica de imagenes'!$E$15,'Definición técnica de imagenes'!$F$13)),'Definición técnica de imagenes'!$E$16),"")</f>
        <v>526 x 370 px</v>
      </c>
      <c r="H28" s="14" t="str">
        <f>IF(I28&lt;&gt;"",IF(OR(B28&lt;&gt;"",J28&lt;&gt;""),CONCATENATE($C$7,"_",$A28,IF($G$4="Cuaderno de Estudio","_zoom",CONCATENATE("a",IF(LEFT($G$5,1)="F",".jpg",".png")))),""),"")</f>
        <v>CS_09_03_CO_IMG19_zoom</v>
      </c>
      <c r="I28" s="14" t="str">
        <f>IF(OR(B28&lt;&gt;"",J28&lt;&gt;""),IF($G$4="Recurso",IF(LEFT($G$5,1)="M",VLOOKUP($G$5,'Definición técnica de imagenes'!$A$3:$G$17,6,FALSE),IF($G$5="F1","","")),'Definición técnica de imagenes'!$F$16),"")</f>
        <v>800 x 600 px</v>
      </c>
      <c r="J28" s="74" t="s">
        <v>171</v>
      </c>
      <c r="K28" s="19"/>
    </row>
    <row r="29" spans="1:11" s="12" customFormat="1" ht="78.75" x14ac:dyDescent="0.25">
      <c r="A29" s="13" t="str">
        <f>IF(OR(B12&lt;&gt;"",J12&lt;&gt;""),"IMG20","")</f>
        <v>IMG20</v>
      </c>
      <c r="B29" s="76" t="s">
        <v>189</v>
      </c>
      <c r="C29" s="27" t="str">
        <f>IF(OR(B29&lt;&gt;Ayuda!A22,J29&lt;&gt;""),IF($G$4="Recurso",CONCATENATE($G$4," ",$G$5),$G$4),"")</f>
        <v>Cuaderno de Estudio</v>
      </c>
      <c r="D29" s="14" t="s">
        <v>150</v>
      </c>
      <c r="E29" s="14" t="s">
        <v>149</v>
      </c>
      <c r="F29" s="14" t="str">
        <f t="shared" si="2"/>
        <v>CS_09_03_CO_IMG20_small</v>
      </c>
      <c r="G29" s="14" t="str">
        <f>IF(F29&lt;&gt;"",IF($G$4="Recurso",IF(LEFT($G$5,1)="M",VLOOKUP($G$5,'Definición técnica de imagenes'!$A$3:$G$17,5,FALSE),IF($G$5="F1",'Definición técnica de imagenes'!$E$15,'Definición técnica de imagenes'!$F$13)),'Definición técnica de imagenes'!$E$16),"")</f>
        <v>526 x 370 px</v>
      </c>
      <c r="H29" s="14" t="str">
        <f t="shared" si="3"/>
        <v>CS_09_03_CO_IMG20_zoom</v>
      </c>
      <c r="I29" s="14" t="str">
        <f>IF(OR(B29&lt;&gt;"",J29&lt;&gt;""),IF($G$4="Recurso",IF(LEFT($G$5,1)="M",VLOOKUP($G$5,'Definición técnica de imagenes'!$A$3:$G$17,6,FALSE),IF($G$5="F1","","")),'Definición técnica de imagenes'!$F$16),"")</f>
        <v>800 x 600 px</v>
      </c>
      <c r="J29" s="79" t="s">
        <v>168</v>
      </c>
      <c r="K29" s="19"/>
    </row>
    <row r="30" spans="1:11" s="12" customFormat="1" ht="15.75" x14ac:dyDescent="0.25">
      <c r="A30" s="13" t="str">
        <f>IF(OR(B13&lt;&gt;"",J13&lt;&gt;""),"IMG21","")</f>
        <v>IMG21</v>
      </c>
      <c r="B30" s="80" t="s">
        <v>188</v>
      </c>
      <c r="C30" s="27" t="str">
        <f>IF(OR(B30&lt;&gt;Ayuda!A23,J30&lt;&gt;""),IF($G$4="Recurso",CONCATENATE($G$4," ",$G$5),$G$4),"")</f>
        <v>Cuaderno de Estudio</v>
      </c>
      <c r="D30" s="14" t="s">
        <v>150</v>
      </c>
      <c r="E30" s="14" t="s">
        <v>149</v>
      </c>
      <c r="F30" s="14" t="str">
        <f t="shared" si="2"/>
        <v>CS_09_03_CO_IMG21_small</v>
      </c>
      <c r="G30" s="14" t="str">
        <f>IF(F30&lt;&gt;"",IF($G$4="Recurso",IF(LEFT($G$5,1)="M",VLOOKUP($G$5,'Definición técnica de imagenes'!$A$3:$G$17,5,FALSE),IF($G$5="F1",'Definición técnica de imagenes'!$E$15,'Definición técnica de imagenes'!$F$13)),'Definición técnica de imagenes'!$E$16),"")</f>
        <v>526 x 370 px</v>
      </c>
      <c r="H30" s="14" t="str">
        <f t="shared" si="3"/>
        <v>CS_09_03_CO_IMG21_zoom</v>
      </c>
      <c r="I30" s="14" t="str">
        <f>IF(OR(B30&lt;&gt;"",J30&lt;&gt;""),IF($G$4="Recurso",IF(LEFT($G$5,1)="M",VLOOKUP($G$5,'Definición técnica de imagenes'!$A$3:$G$17,6,FALSE),IF($G$5="F1","","")),'Definición técnica de imagenes'!$F$16),"")</f>
        <v>800 x 600 px</v>
      </c>
      <c r="J30" s="79" t="s">
        <v>169</v>
      </c>
      <c r="K30" s="19"/>
    </row>
    <row r="31" spans="1:11" s="12" customFormat="1" x14ac:dyDescent="0.25">
      <c r="A31" s="13" t="str">
        <f>IF(OR(B31&lt;&gt;"",J31&lt;&gt;""),CONCATENATE(LEFT(#REF!,3),IF(MID(#REF!,4,2)+1&lt;10,CONCATENATE("0",MID(#REF!,4,2)+1))),"")</f>
        <v/>
      </c>
      <c r="B31" s="28"/>
      <c r="C31" s="28"/>
      <c r="D31" s="14"/>
      <c r="E31" s="14"/>
      <c r="F31" s="14" t="str">
        <f t="shared" si="2"/>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8"/>
      <c r="C35" s="28"/>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9"/>
      <c r="K35" s="19"/>
    </row>
    <row r="36" spans="1:11" s="12" customFormat="1" x14ac:dyDescent="0.25">
      <c r="A36" s="13"/>
      <c r="B36" s="27"/>
      <c r="C36" s="27"/>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9"/>
      <c r="C37" s="29"/>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2"/>
      <c r="K38" s="15"/>
    </row>
    <row r="39" spans="1:11" s="12" customFormat="1" x14ac:dyDescent="0.25">
      <c r="A39" s="13"/>
      <c r="B39" s="30"/>
      <c r="C39" s="30"/>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23"/>
      <c r="K39" s="15"/>
    </row>
    <row r="40" spans="1:11" s="12" customFormat="1" x14ac:dyDescent="0.25">
      <c r="A40" s="13"/>
      <c r="B40" s="27"/>
      <c r="C40" s="27"/>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27"/>
      <c r="C62" s="27"/>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2"/>
        <v/>
      </c>
      <c r="G75" s="14" t="str">
        <f>IF(F75&lt;&gt;"",IF($G$4="Recurso",IF(LEFT($G$5,1)="M",VLOOKUP($G$5,'Definición técnica de imagenes'!$A$3:$G$17,5,FALSE),IF($G$5="F1",'Definición técnica de imagenes'!$E$15,'Definición técnica de imagenes'!$F$13)),'Definición técnica de imagenes'!$E$16),"")</f>
        <v/>
      </c>
      <c r="H75" s="14" t="str">
        <f t="shared" si="3"/>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ref="F76:F109" si="4">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5">IF(I76&lt;&gt;"",IF(OR(B76&lt;&gt;"",J76&lt;&gt;""),CONCATENATE($C$7,"_",$A76,IF($G$4="Cuaderno de Estudio","_zoom",CONCATENATE("a",IF(LEFT($G$5,1)="F",".jpg",".png")))),""),"")</f>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row r="109" spans="1:11" s="12" customFormat="1" x14ac:dyDescent="0.25">
      <c r="A109" s="13"/>
      <c r="B109" s="13"/>
      <c r="C109" s="13"/>
      <c r="D109" s="14"/>
      <c r="E109" s="14"/>
      <c r="F109" s="14" t="str">
        <f t="shared" si="4"/>
        <v/>
      </c>
      <c r="G109" s="14" t="str">
        <f>IF(F109&lt;&gt;"",IF($G$4="Recurso",IF(LEFT($G$5,1)="M",VLOOKUP($G$5,'Definición técnica de imagenes'!$A$3:$G$17,5,FALSE),IF($G$5="F1",'Definición técnica de imagenes'!$E$15,'Definición técnica de imagenes'!$F$13)),'Definición técnica de imagenes'!$E$16),"")</f>
        <v/>
      </c>
      <c r="H109" s="14" t="str">
        <f t="shared" si="5"/>
        <v/>
      </c>
      <c r="I109" s="14" t="str">
        <f>IF(OR(B109&lt;&gt;"",J109&lt;&gt;""),IF($G$4="Recurso",IF(LEFT($G$5,1)="M",VLOOKUP($G$5,'Definición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s>
  <hyperlinks>
    <hyperlink ref="B21" r:id="rId1"/>
    <hyperlink ref="B22" r:id="rId2"/>
    <hyperlink ref="B23" r:id="rId3"/>
    <hyperlink ref="B24" r:id="rId4"/>
    <hyperlink ref="B25" r:id="rId5"/>
    <hyperlink ref="B26" r:id="rId6"/>
    <hyperlink ref="B27" r:id="rId7"/>
    <hyperlink ref="B28" r:id="rId8"/>
    <hyperlink ref="B30" r:id="rId9"/>
    <hyperlink ref="B29" r:id="rId10"/>
    <hyperlink ref="B10"/>
    <hyperlink ref="B11" r:id="rId11"/>
    <hyperlink ref="B12" r:id="rId12"/>
    <hyperlink ref="B13" r:id="rId13"/>
    <hyperlink ref="B14" r:id="rId14"/>
    <hyperlink ref="B15" r:id="rId15"/>
    <hyperlink ref="B16" r:id="rId16"/>
    <hyperlink ref="B17" r:id="rId17"/>
    <hyperlink ref="B19" r:id="rId18"/>
    <hyperlink ref="B20" r:id="rId19"/>
  </hyperlinks>
  <pageMargins left="0.75" right="0.75" top="1" bottom="1" header="0.5" footer="0.5"/>
  <pageSetup orientation="portrait" horizontalDpi="4294967292" verticalDpi="4294967292" r:id="rId2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8" t="s">
        <v>39</v>
      </c>
      <c r="B1" s="99"/>
      <c r="C1" s="99"/>
      <c r="D1" s="99"/>
      <c r="E1" s="99"/>
      <c r="F1" s="100"/>
    </row>
    <row r="2" spans="1:11" x14ac:dyDescent="0.25">
      <c r="A2" s="40" t="s">
        <v>43</v>
      </c>
      <c r="B2" s="41"/>
      <c r="C2" s="101" t="s">
        <v>14</v>
      </c>
      <c r="D2" s="102"/>
      <c r="E2" s="103"/>
      <c r="F2" s="42"/>
    </row>
    <row r="3" spans="1:11" ht="63" x14ac:dyDescent="0.25">
      <c r="A3" s="43" t="s">
        <v>44</v>
      </c>
      <c r="B3" s="41"/>
      <c r="C3" s="107" t="s">
        <v>15</v>
      </c>
      <c r="D3" s="108"/>
      <c r="E3" s="109"/>
      <c r="F3" s="42"/>
      <c r="H3" s="32" t="s">
        <v>19</v>
      </c>
      <c r="I3" s="32" t="s">
        <v>20</v>
      </c>
      <c r="J3" s="32" t="s">
        <v>21</v>
      </c>
      <c r="K3" s="32" t="s">
        <v>53</v>
      </c>
    </row>
    <row r="4" spans="1:11" ht="31.5" x14ac:dyDescent="0.25">
      <c r="A4" s="40" t="s">
        <v>45</v>
      </c>
      <c r="B4" s="41"/>
      <c r="C4" s="36" t="s">
        <v>16</v>
      </c>
      <c r="D4" s="35" t="s">
        <v>17</v>
      </c>
      <c r="E4" s="39" t="s">
        <v>18</v>
      </c>
      <c r="F4" s="42"/>
      <c r="H4" s="32" t="s">
        <v>22</v>
      </c>
      <c r="I4" s="32" t="s">
        <v>26</v>
      </c>
      <c r="J4" s="32">
        <v>1</v>
      </c>
      <c r="K4" s="32">
        <v>1</v>
      </c>
    </row>
    <row r="5" spans="1:11" ht="79.5" thickBot="1" x14ac:dyDescent="0.3">
      <c r="A5" s="43" t="s">
        <v>46</v>
      </c>
      <c r="B5" s="41"/>
      <c r="C5" s="38" t="s">
        <v>36</v>
      </c>
      <c r="D5" s="110" t="str">
        <f>CONCATENATE(H21,"_",I21,"_",J21,"_CO")</f>
        <v>LE_07_04_CO</v>
      </c>
      <c r="E5" s="111"/>
      <c r="F5" s="42"/>
      <c r="H5" s="32" t="s">
        <v>23</v>
      </c>
      <c r="I5" s="32" t="s">
        <v>27</v>
      </c>
      <c r="J5" s="32">
        <v>2</v>
      </c>
      <c r="K5" s="32">
        <v>2</v>
      </c>
    </row>
    <row r="6" spans="1:11" ht="32.25" thickBot="1" x14ac:dyDescent="0.3">
      <c r="A6" s="40" t="s">
        <v>11</v>
      </c>
      <c r="B6" s="41"/>
      <c r="C6" s="41"/>
      <c r="D6" s="41"/>
      <c r="E6" s="41"/>
      <c r="F6" s="42"/>
      <c r="H6" s="32" t="s">
        <v>24</v>
      </c>
      <c r="I6" s="32" t="s">
        <v>28</v>
      </c>
      <c r="J6" s="32">
        <v>3</v>
      </c>
      <c r="K6" s="32">
        <v>3</v>
      </c>
    </row>
    <row r="7" spans="1:11" ht="48" thickBot="1" x14ac:dyDescent="0.3">
      <c r="A7" s="43" t="s">
        <v>12</v>
      </c>
      <c r="B7" s="41"/>
      <c r="C7" s="72" t="s">
        <v>144</v>
      </c>
      <c r="D7" s="96" t="str">
        <f>CONCATENATE("SolicitudGrafica_",D5,".xls")</f>
        <v>SolicitudGrafica_LE_07_04_CO.xls</v>
      </c>
      <c r="E7" s="96"/>
      <c r="F7" s="97"/>
      <c r="H7" s="32" t="s">
        <v>25</v>
      </c>
      <c r="I7" s="32" t="s">
        <v>29</v>
      </c>
      <c r="J7" s="32">
        <v>4</v>
      </c>
      <c r="K7" s="32">
        <v>4</v>
      </c>
    </row>
    <row r="8" spans="1:11" ht="47.25" x14ac:dyDescent="0.25">
      <c r="A8" s="43" t="s">
        <v>54</v>
      </c>
      <c r="B8" s="41"/>
      <c r="C8" s="41"/>
      <c r="D8" s="41"/>
      <c r="E8" s="41"/>
      <c r="F8" s="42"/>
      <c r="I8" s="32" t="s">
        <v>30</v>
      </c>
      <c r="J8" s="32">
        <v>5</v>
      </c>
      <c r="K8" s="32">
        <v>5</v>
      </c>
    </row>
    <row r="9" spans="1:11" ht="47.25" x14ac:dyDescent="0.25">
      <c r="A9" s="43" t="s">
        <v>13</v>
      </c>
      <c r="B9" s="41"/>
      <c r="C9" s="41"/>
      <c r="D9" s="41"/>
      <c r="E9" s="41"/>
      <c r="F9" s="42"/>
      <c r="I9" s="32" t="s">
        <v>31</v>
      </c>
      <c r="J9" s="32">
        <v>6</v>
      </c>
      <c r="K9" s="32">
        <v>6</v>
      </c>
    </row>
    <row r="10" spans="1:11" ht="32.25" thickBot="1" x14ac:dyDescent="0.3">
      <c r="A10" s="44" t="s">
        <v>37</v>
      </c>
      <c r="B10" s="45"/>
      <c r="C10" s="45"/>
      <c r="D10" s="45"/>
      <c r="E10" s="45"/>
      <c r="F10" s="46"/>
      <c r="I10" s="32" t="s">
        <v>32</v>
      </c>
      <c r="J10" s="32">
        <v>7</v>
      </c>
      <c r="K10" s="32">
        <v>7</v>
      </c>
    </row>
    <row r="11" spans="1:11" x14ac:dyDescent="0.25">
      <c r="I11" s="32" t="s">
        <v>33</v>
      </c>
      <c r="J11" s="32">
        <v>8</v>
      </c>
      <c r="K11" s="32">
        <v>8</v>
      </c>
    </row>
    <row r="12" spans="1:11" ht="16.5" thickBot="1" x14ac:dyDescent="0.3">
      <c r="I12" s="32" t="s">
        <v>38</v>
      </c>
      <c r="J12" s="32">
        <v>9</v>
      </c>
      <c r="K12" s="32">
        <v>9</v>
      </c>
    </row>
    <row r="13" spans="1:11" x14ac:dyDescent="0.25">
      <c r="A13" s="98" t="s">
        <v>42</v>
      </c>
      <c r="B13" s="99"/>
      <c r="C13" s="99"/>
      <c r="D13" s="99"/>
      <c r="E13" s="99"/>
      <c r="F13" s="100"/>
      <c r="I13" s="32" t="s">
        <v>34</v>
      </c>
      <c r="J13" s="32">
        <v>10</v>
      </c>
      <c r="K13" s="32">
        <v>10</v>
      </c>
    </row>
    <row r="14" spans="1:11" ht="16.5" thickBot="1" x14ac:dyDescent="0.3">
      <c r="A14" s="43"/>
      <c r="B14" s="41"/>
      <c r="C14" s="41"/>
      <c r="D14" s="41"/>
      <c r="E14" s="41"/>
      <c r="F14" s="42"/>
      <c r="I14" s="32" t="s">
        <v>35</v>
      </c>
      <c r="J14" s="32">
        <v>11</v>
      </c>
      <c r="K14" s="32">
        <v>11</v>
      </c>
    </row>
    <row r="15" spans="1:11" x14ac:dyDescent="0.25">
      <c r="A15" s="40" t="s">
        <v>47</v>
      </c>
      <c r="B15" s="41"/>
      <c r="C15" s="101" t="s">
        <v>50</v>
      </c>
      <c r="D15" s="102"/>
      <c r="E15" s="102"/>
      <c r="F15" s="103"/>
      <c r="J15" s="32">
        <v>12</v>
      </c>
      <c r="K15" s="32">
        <v>12</v>
      </c>
    </row>
    <row r="16" spans="1:11" ht="67.150000000000006" customHeight="1" x14ac:dyDescent="0.25">
      <c r="A16" s="43" t="s">
        <v>48</v>
      </c>
      <c r="B16" s="41"/>
      <c r="C16" s="36" t="s">
        <v>16</v>
      </c>
      <c r="D16" s="35" t="s">
        <v>17</v>
      </c>
      <c r="E16" s="35" t="s">
        <v>18</v>
      </c>
      <c r="F16" s="37" t="s">
        <v>51</v>
      </c>
      <c r="J16" s="32">
        <v>13</v>
      </c>
      <c r="K16" s="32">
        <v>13</v>
      </c>
    </row>
    <row r="17" spans="1:11" ht="32.1" customHeight="1" thickBot="1" x14ac:dyDescent="0.3">
      <c r="A17" s="40" t="s">
        <v>45</v>
      </c>
      <c r="B17" s="41"/>
      <c r="C17" s="38" t="s">
        <v>36</v>
      </c>
      <c r="D17" s="104" t="str">
        <f>CONCATENATE(H21,"_",I21,"_",J21,"_",K45)</f>
        <v>LE_07_04_REC10</v>
      </c>
      <c r="E17" s="105"/>
      <c r="F17" s="106"/>
      <c r="J17" s="32">
        <v>14</v>
      </c>
      <c r="K17" s="32">
        <v>14</v>
      </c>
    </row>
    <row r="18" spans="1:11" ht="79.5" thickBot="1" x14ac:dyDescent="0.3">
      <c r="A18" s="43" t="s">
        <v>49</v>
      </c>
      <c r="B18" s="41"/>
      <c r="C18" s="72" t="s">
        <v>145</v>
      </c>
      <c r="D18" s="96" t="str">
        <f>CONCATENATE("SolicitudGrafica_",D17,".xls")</f>
        <v>SolicitudGrafica_LE_07_04_REC10.xls</v>
      </c>
      <c r="E18" s="96"/>
      <c r="F18" s="97"/>
      <c r="J18" s="32">
        <v>15</v>
      </c>
      <c r="K18" s="32">
        <v>15</v>
      </c>
    </row>
    <row r="19" spans="1:11" x14ac:dyDescent="0.25">
      <c r="A19" s="40" t="s">
        <v>11</v>
      </c>
      <c r="B19" s="41"/>
      <c r="C19" s="41"/>
      <c r="D19" s="41"/>
      <c r="E19" s="41"/>
      <c r="F19" s="42"/>
      <c r="H19" s="32">
        <v>3</v>
      </c>
      <c r="J19" s="32">
        <v>16</v>
      </c>
      <c r="K19" s="32">
        <v>16</v>
      </c>
    </row>
    <row r="20" spans="1:11" ht="63.75" thickBot="1" x14ac:dyDescent="0.3">
      <c r="A20" s="44" t="s">
        <v>52</v>
      </c>
      <c r="B20" s="45"/>
      <c r="C20" s="45"/>
      <c r="D20" s="45"/>
      <c r="E20" s="45"/>
      <c r="F20" s="46"/>
      <c r="H20" s="32">
        <v>4</v>
      </c>
      <c r="I20" s="32">
        <v>5</v>
      </c>
      <c r="J20" s="32">
        <v>4</v>
      </c>
      <c r="K20" s="32">
        <v>17</v>
      </c>
    </row>
    <row r="21" spans="1:11" x14ac:dyDescent="0.25">
      <c r="H21" s="32" t="str">
        <f>IF(INDEX(H4:H7,H20)=H4,"MA",IF(INDEX(H4:H7,H20)=H5,"CN",IF(INDEX(H4:H7,H20)=H6,"CS",IF(INDEX(H4:H7,H20)=H7,"LE"))))</f>
        <v>LE</v>
      </c>
      <c r="I21" s="32" t="str">
        <f>CONCATENATE(IF((I20+2)&lt;10,"0",""),I20+2)</f>
        <v>07</v>
      </c>
      <c r="J21" s="32" t="str">
        <f>CONCATENATE(IF(J20&lt;10,"0",""),J20)</f>
        <v>04</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9" width="22.25" style="32" customWidth="1"/>
    <col min="10" max="10" width="20.75" style="32" customWidth="1"/>
    <col min="11" max="11" width="44.5" style="32" customWidth="1"/>
    <col min="12" max="16384" width="10.875" style="32"/>
  </cols>
  <sheetData>
    <row r="1" spans="1:11" x14ac:dyDescent="0.25">
      <c r="A1" s="112" t="s">
        <v>57</v>
      </c>
      <c r="B1" s="112" t="s">
        <v>64</v>
      </c>
      <c r="C1" s="112" t="s">
        <v>65</v>
      </c>
      <c r="D1" s="112" t="s">
        <v>6</v>
      </c>
      <c r="E1" s="112" t="s">
        <v>66</v>
      </c>
      <c r="F1" s="112" t="s">
        <v>67</v>
      </c>
      <c r="G1" s="112" t="s">
        <v>68</v>
      </c>
      <c r="H1" s="113" t="s">
        <v>69</v>
      </c>
      <c r="I1" s="113"/>
      <c r="J1" s="113"/>
    </row>
    <row r="2" spans="1:11" x14ac:dyDescent="0.25">
      <c r="A2" s="112"/>
      <c r="B2" s="112"/>
      <c r="C2" s="112"/>
      <c r="D2" s="112"/>
      <c r="E2" s="112"/>
      <c r="F2" s="112"/>
      <c r="G2" s="112"/>
      <c r="H2" s="51" t="s">
        <v>66</v>
      </c>
      <c r="I2" s="51" t="s">
        <v>67</v>
      </c>
      <c r="J2" s="51" t="s">
        <v>68</v>
      </c>
    </row>
    <row r="3" spans="1:11" s="53" customFormat="1" x14ac:dyDescent="0.25">
      <c r="A3" s="52" t="s">
        <v>70</v>
      </c>
      <c r="B3" s="52" t="s">
        <v>71</v>
      </c>
      <c r="C3" s="52" t="s">
        <v>72</v>
      </c>
      <c r="D3" s="52" t="s">
        <v>73</v>
      </c>
      <c r="E3" s="52" t="s">
        <v>74</v>
      </c>
      <c r="F3" s="52"/>
      <c r="G3" s="52"/>
      <c r="H3" s="52" t="s">
        <v>75</v>
      </c>
      <c r="I3" s="52"/>
      <c r="J3" s="52"/>
    </row>
    <row r="4" spans="1:11" s="53" customFormat="1" x14ac:dyDescent="0.25">
      <c r="A4" s="54" t="s">
        <v>58</v>
      </c>
      <c r="B4" s="54" t="s">
        <v>76</v>
      </c>
      <c r="C4" s="54" t="s">
        <v>72</v>
      </c>
      <c r="D4" s="54" t="s">
        <v>73</v>
      </c>
      <c r="E4" s="54" t="s">
        <v>77</v>
      </c>
      <c r="F4" s="54" t="s">
        <v>78</v>
      </c>
      <c r="G4" s="54"/>
      <c r="H4" s="54" t="s">
        <v>79</v>
      </c>
      <c r="I4" s="54" t="s">
        <v>80</v>
      </c>
      <c r="J4" s="54"/>
    </row>
    <row r="5" spans="1:11" s="53" customFormat="1" x14ac:dyDescent="0.25">
      <c r="A5" s="55" t="s">
        <v>81</v>
      </c>
      <c r="B5" s="54" t="s">
        <v>82</v>
      </c>
      <c r="C5" s="54" t="s">
        <v>72</v>
      </c>
      <c r="D5" s="54" t="s">
        <v>73</v>
      </c>
      <c r="E5" s="54" t="s">
        <v>77</v>
      </c>
      <c r="F5" s="54" t="s">
        <v>78</v>
      </c>
      <c r="G5" s="56"/>
      <c r="H5" s="54" t="s">
        <v>79</v>
      </c>
      <c r="I5" s="54" t="s">
        <v>80</v>
      </c>
      <c r="J5" s="56"/>
    </row>
    <row r="6" spans="1:11" s="53" customFormat="1" x14ac:dyDescent="0.25">
      <c r="A6" s="54" t="s">
        <v>59</v>
      </c>
      <c r="B6" s="54" t="s">
        <v>83</v>
      </c>
      <c r="C6" s="54" t="s">
        <v>72</v>
      </c>
      <c r="D6" s="54" t="s">
        <v>73</v>
      </c>
      <c r="E6" s="54" t="s">
        <v>77</v>
      </c>
      <c r="F6" s="54" t="s">
        <v>78</v>
      </c>
      <c r="G6" s="54" t="s">
        <v>74</v>
      </c>
      <c r="H6" s="54" t="s">
        <v>79</v>
      </c>
      <c r="I6" s="54" t="s">
        <v>80</v>
      </c>
      <c r="J6" s="54" t="s">
        <v>84</v>
      </c>
    </row>
    <row r="7" spans="1:11" s="53" customFormat="1" ht="25.5" x14ac:dyDescent="0.25">
      <c r="A7" s="54" t="s">
        <v>85</v>
      </c>
      <c r="B7" s="54" t="s">
        <v>86</v>
      </c>
      <c r="C7" s="54" t="s">
        <v>72</v>
      </c>
      <c r="D7" s="54" t="s">
        <v>73</v>
      </c>
      <c r="E7" s="54" t="s">
        <v>77</v>
      </c>
      <c r="F7" s="54" t="s">
        <v>78</v>
      </c>
      <c r="G7" s="54"/>
      <c r="H7" s="54" t="s">
        <v>79</v>
      </c>
      <c r="I7" s="54" t="s">
        <v>80</v>
      </c>
      <c r="J7" s="54"/>
    </row>
    <row r="8" spans="1:11" s="53" customFormat="1" ht="25.5" x14ac:dyDescent="0.25">
      <c r="A8" s="54" t="s">
        <v>87</v>
      </c>
      <c r="B8" s="54" t="s">
        <v>88</v>
      </c>
      <c r="C8" s="54" t="s">
        <v>72</v>
      </c>
      <c r="D8" s="54" t="s">
        <v>73</v>
      </c>
      <c r="E8" s="54" t="s">
        <v>77</v>
      </c>
      <c r="F8" s="54" t="s">
        <v>78</v>
      </c>
      <c r="G8" s="54"/>
      <c r="H8" s="54" t="s">
        <v>79</v>
      </c>
      <c r="I8" s="54" t="s">
        <v>80</v>
      </c>
      <c r="J8" s="54"/>
    </row>
    <row r="9" spans="1:11" s="53" customFormat="1" x14ac:dyDescent="0.25">
      <c r="A9" s="54" t="s">
        <v>89</v>
      </c>
      <c r="B9" s="54" t="s">
        <v>90</v>
      </c>
      <c r="C9" s="54" t="s">
        <v>72</v>
      </c>
      <c r="D9" s="54" t="s">
        <v>73</v>
      </c>
      <c r="E9" s="54" t="s">
        <v>77</v>
      </c>
      <c r="F9" s="54" t="s">
        <v>78</v>
      </c>
      <c r="G9" s="54"/>
      <c r="H9" s="54" t="s">
        <v>79</v>
      </c>
      <c r="I9" s="54" t="s">
        <v>80</v>
      </c>
      <c r="J9" s="54"/>
    </row>
    <row r="10" spans="1:11" s="53" customFormat="1" x14ac:dyDescent="0.25">
      <c r="A10" s="54" t="s">
        <v>91</v>
      </c>
      <c r="B10" s="54" t="s">
        <v>92</v>
      </c>
      <c r="C10" s="54" t="s">
        <v>72</v>
      </c>
      <c r="D10" s="54" t="s">
        <v>73</v>
      </c>
      <c r="E10" s="54" t="s">
        <v>93</v>
      </c>
      <c r="F10" s="54"/>
      <c r="G10" s="54"/>
      <c r="H10" s="54" t="s">
        <v>75</v>
      </c>
      <c r="I10" s="54"/>
      <c r="J10" s="54"/>
    </row>
    <row r="11" spans="1:11" s="53" customFormat="1" ht="25.5" x14ac:dyDescent="0.25">
      <c r="A11" s="54" t="s">
        <v>94</v>
      </c>
      <c r="B11" s="54" t="s">
        <v>95</v>
      </c>
      <c r="C11" s="54" t="s">
        <v>72</v>
      </c>
      <c r="D11" s="54" t="s">
        <v>73</v>
      </c>
      <c r="E11" s="54" t="s">
        <v>77</v>
      </c>
      <c r="F11" s="54" t="s">
        <v>78</v>
      </c>
      <c r="G11" s="54"/>
      <c r="H11" s="54" t="s">
        <v>79</v>
      </c>
      <c r="I11" s="54" t="s">
        <v>80</v>
      </c>
      <c r="J11" s="54"/>
    </row>
    <row r="12" spans="1:11" s="53" customFormat="1" x14ac:dyDescent="0.25">
      <c r="A12" s="54" t="s">
        <v>96</v>
      </c>
      <c r="B12" s="54" t="s">
        <v>97</v>
      </c>
      <c r="C12" s="54" t="s">
        <v>72</v>
      </c>
      <c r="D12" s="54" t="s">
        <v>73</v>
      </c>
      <c r="E12" s="54" t="s">
        <v>77</v>
      </c>
      <c r="F12" s="54" t="s">
        <v>78</v>
      </c>
      <c r="G12" s="54"/>
      <c r="H12" s="54" t="s">
        <v>79</v>
      </c>
      <c r="I12" s="54" t="s">
        <v>80</v>
      </c>
      <c r="J12" s="54"/>
    </row>
    <row r="13" spans="1:11" ht="63" x14ac:dyDescent="0.25">
      <c r="A13" s="57" t="s">
        <v>98</v>
      </c>
      <c r="B13" s="57" t="s">
        <v>99</v>
      </c>
      <c r="C13" s="54" t="s">
        <v>72</v>
      </c>
      <c r="D13" s="58" t="s">
        <v>100</v>
      </c>
      <c r="E13" s="58"/>
      <c r="F13" s="59" t="s">
        <v>142</v>
      </c>
      <c r="G13" s="57"/>
      <c r="H13" s="54"/>
      <c r="I13" s="54" t="s">
        <v>75</v>
      </c>
      <c r="J13" s="57"/>
      <c r="K13" s="32" t="s">
        <v>101</v>
      </c>
    </row>
    <row r="14" spans="1:11" x14ac:dyDescent="0.25">
      <c r="A14" s="57" t="s">
        <v>102</v>
      </c>
      <c r="B14" s="57" t="s">
        <v>103</v>
      </c>
      <c r="C14" s="54" t="s">
        <v>72</v>
      </c>
      <c r="D14" s="58" t="s">
        <v>73</v>
      </c>
      <c r="E14" s="58"/>
      <c r="F14" s="59" t="s">
        <v>143</v>
      </c>
      <c r="G14" s="57"/>
      <c r="H14" s="54"/>
      <c r="I14" s="54" t="s">
        <v>75</v>
      </c>
      <c r="J14" s="57"/>
    </row>
    <row r="15" spans="1:11" ht="31.5" x14ac:dyDescent="0.25">
      <c r="A15" s="57" t="s">
        <v>104</v>
      </c>
      <c r="B15" s="57" t="s">
        <v>105</v>
      </c>
      <c r="C15" s="54" t="s">
        <v>106</v>
      </c>
      <c r="D15" s="57" t="s">
        <v>100</v>
      </c>
      <c r="E15" s="57" t="s">
        <v>141</v>
      </c>
      <c r="F15" s="57"/>
      <c r="G15" s="57"/>
      <c r="H15" s="54" t="s">
        <v>75</v>
      </c>
      <c r="I15" s="57"/>
      <c r="J15" s="57"/>
      <c r="K15" s="32" t="s">
        <v>107</v>
      </c>
    </row>
    <row r="16" spans="1:11" ht="94.5" x14ac:dyDescent="0.25">
      <c r="A16" s="59" t="s">
        <v>108</v>
      </c>
      <c r="B16" s="59"/>
      <c r="C16" s="55" t="s">
        <v>106</v>
      </c>
      <c r="D16" s="59" t="s">
        <v>109</v>
      </c>
      <c r="E16" s="58" t="s">
        <v>139</v>
      </c>
      <c r="F16" s="58" t="s">
        <v>140</v>
      </c>
      <c r="G16" s="58"/>
      <c r="H16" s="59" t="s">
        <v>110</v>
      </c>
      <c r="I16" s="59" t="s">
        <v>111</v>
      </c>
      <c r="J16" s="58"/>
      <c r="K16" s="60" t="s">
        <v>112</v>
      </c>
    </row>
    <row r="17" spans="1:11" ht="25.5" x14ac:dyDescent="0.25">
      <c r="A17" s="54" t="s">
        <v>113</v>
      </c>
      <c r="B17" s="54"/>
      <c r="C17" s="54" t="s">
        <v>72</v>
      </c>
      <c r="D17" s="54" t="s">
        <v>73</v>
      </c>
      <c r="E17" s="54" t="s">
        <v>114</v>
      </c>
      <c r="F17" s="54" t="s">
        <v>115</v>
      </c>
      <c r="G17" s="54"/>
      <c r="H17" s="61" t="s">
        <v>116</v>
      </c>
      <c r="I17" s="61" t="s">
        <v>117</v>
      </c>
      <c r="J17" s="54"/>
      <c r="K17" s="62" t="s">
        <v>118</v>
      </c>
    </row>
    <row r="20" spans="1:11" x14ac:dyDescent="0.25">
      <c r="A20" s="63" t="s">
        <v>119</v>
      </c>
    </row>
    <row r="21" spans="1:11" x14ac:dyDescent="0.25">
      <c r="A21" s="64" t="s">
        <v>120</v>
      </c>
      <c r="B21" s="65" t="s">
        <v>121</v>
      </c>
      <c r="C21" s="66" t="s">
        <v>122</v>
      </c>
      <c r="D21" s="65"/>
      <c r="E21" s="65"/>
    </row>
    <row r="22" spans="1:11" x14ac:dyDescent="0.25">
      <c r="A22" s="67" t="s">
        <v>123</v>
      </c>
      <c r="B22" s="68" t="s">
        <v>124</v>
      </c>
      <c r="C22" s="69" t="s">
        <v>125</v>
      </c>
      <c r="D22" s="68"/>
      <c r="E22" s="68"/>
    </row>
    <row r="23" spans="1:11" x14ac:dyDescent="0.25">
      <c r="A23" s="67" t="s">
        <v>126</v>
      </c>
      <c r="B23" s="68" t="s">
        <v>127</v>
      </c>
      <c r="C23" s="69" t="s">
        <v>128</v>
      </c>
      <c r="D23" s="68"/>
      <c r="E23" s="68"/>
    </row>
    <row r="24" spans="1:11" ht="31.5" x14ac:dyDescent="0.25">
      <c r="A24" s="67" t="s">
        <v>129</v>
      </c>
      <c r="B24" s="68" t="s">
        <v>130</v>
      </c>
      <c r="C24" s="69" t="s">
        <v>131</v>
      </c>
      <c r="D24" s="68"/>
      <c r="E24" s="68"/>
    </row>
    <row r="25" spans="1:11" x14ac:dyDescent="0.25">
      <c r="A25" s="67" t="s">
        <v>132</v>
      </c>
      <c r="B25" s="68" t="s">
        <v>133</v>
      </c>
      <c r="C25" s="69" t="s">
        <v>134</v>
      </c>
      <c r="D25" s="68"/>
      <c r="E25" s="68"/>
    </row>
    <row r="26" spans="1:11" ht="63" x14ac:dyDescent="0.25">
      <c r="A26" s="67" t="s">
        <v>135</v>
      </c>
      <c r="B26" s="68" t="s">
        <v>136</v>
      </c>
      <c r="C26" s="69" t="s">
        <v>137</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2015-04-09T16:41:22Z</dcterms:modified>
</cp:coreProperties>
</file>