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A15"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6" i="1"/>
  <c r="A17" i="1"/>
  <c r="A18" i="1"/>
  <c r="A19" i="1"/>
  <c r="A20" i="1"/>
  <c r="A21" i="1"/>
  <c r="A22" i="1"/>
  <c r="A23" i="1"/>
  <c r="A24" i="1"/>
  <c r="A25" i="1"/>
  <c r="A26" i="1"/>
  <c r="A27" i="1"/>
  <c r="A28" i="1"/>
  <c r="A29" i="1"/>
  <c r="A30" i="1"/>
  <c r="C16" i="1"/>
  <c r="C17" i="1"/>
  <c r="C18" i="1"/>
  <c r="C19" i="1"/>
  <c r="C20" i="1"/>
  <c r="C21" i="1"/>
  <c r="C22" i="1"/>
  <c r="F5" i="1"/>
  <c r="I21" i="2"/>
  <c r="K45" i="2"/>
  <c r="H21" i="2"/>
  <c r="J21" i="2"/>
  <c r="D17" i="2"/>
  <c r="D5" i="2"/>
  <c r="G10" i="1"/>
</calcChain>
</file>

<file path=xl/sharedStrings.xml><?xml version="1.0" encoding="utf-8"?>
<sst xmlns="http://schemas.openxmlformats.org/spreadsheetml/2006/main" count="248" uniqueCount="159">
  <si>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</si>
  <si>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</si>
  <si>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</si>
  <si>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</si>
  <si>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</si>
  <si>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</si>
  <si>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</si>
  <si>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</si>
  <si>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</si>
  <si>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</si>
  <si>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</si>
  <si>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</si>
  <si>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</si>
  <si>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</si>
  <si>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</si>
  <si>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</si>
  <si>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</si>
  <si>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</si>
  <si>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</si>
  <si>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</si>
  <si>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</si>
  <si>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</si>
  <si>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</si>
  <si>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</si>
  <si>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</si>
  <si>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</si>
  <si>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</si>
  <si>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</si>
  <si>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</si>
  <si>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</si>
  <si>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</si>
  <si>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</si>
  <si>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</si>
  <si>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</si>
  <si>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</si>
  <si>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</si>
  <si>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</si>
  <si>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</si>
  <si>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</si>
  <si>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</si>
  <si>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</si>
  <si>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</si>
  <si>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</si>
  <si>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</si>
  <si>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</si>
  <si>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</si>
  <si>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</si>
  <si>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</si>
  <si>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</si>
  <si>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</si>
  <si>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</si>
  <si>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</si>
  <si>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</si>
  <si>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</si>
  <si>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</si>
  <si>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</si>
  <si>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</si>
  <si>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</si>
  <si>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</si>
  <si>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</si>
  <si>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</si>
  <si>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</si>
  <si>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</si>
  <si>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</si>
  <si>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</si>
  <si>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</si>
  <si>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</si>
  <si>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</si>
  <si>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</si>
  <si>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</si>
  <si>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</si>
  <si>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</si>
  <si>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</si>
  <si>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</si>
  <si>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</si>
  <si>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</si>
  <si>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</si>
  <si>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</si>
  <si>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</si>
  <si>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</si>
  <si>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</si>
  <si>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</si>
  <si>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</si>
  <si>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</si>
  <si>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</si>
  <si>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</si>
  <si>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</si>
  <si>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</si>
  <si>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</si>
  <si>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</si>
  <si>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</si>
  <si>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</si>
  <si>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</si>
  <si>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</si>
  <si>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</si>
  <si>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</si>
  <si>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</si>
  <si>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</si>
  <si>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</si>
  <si>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</si>
  <si>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</si>
  <si>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</si>
  <si>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</si>
  <si>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</si>
  <si>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</si>
  <si>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</si>
  <si>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</si>
  <si>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</si>
  <si>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</si>
  <si>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</si>
  <si>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</si>
  <si>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</si>
  <si>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</si>
  <si>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</si>
  <si>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</si>
  <si>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</si>
  <si>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</si>
  <si>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</si>
  <si>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</si>
  <si>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</si>
  <si>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</si>
  <si>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</si>
  <si>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</si>
  <si>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</si>
  <si>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</si>
  <si>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</si>
  <si>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</si>
  <si>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</si>
  <si>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</si>
  <si>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</si>
  <si>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</si>
  <si>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</si>
  <si>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</si>
  <si>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</si>
  <si>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</si>
  <si>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</si>
  <si>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</si>
  <si>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</si>
  <si>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</si>
  <si>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</si>
  <si>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</si>
  <si>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</si>
  <si>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</si>
  <si>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</si>
  <si>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</si>
  <si>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Conflictos globales contemporáneos</t>
  </si>
  <si>
    <t>Flor Angela Buitrago</t>
  </si>
  <si>
    <t>Fotografía</t>
  </si>
  <si>
    <t>CS_11_01_REC250</t>
  </si>
  <si>
    <t>Recurso250</t>
  </si>
  <si>
    <t>mundo en red global</t>
  </si>
  <si>
    <t>Vertical</t>
  </si>
  <si>
    <t>si en banco de recursos hay una imagen semejante, puede usarse</t>
  </si>
  <si>
    <t>Opec countries on chess board as geopolitics. Ajedrez de países</t>
  </si>
  <si>
    <t>niño sostiene mundo con la mano</t>
  </si>
  <si>
    <t>arboleda</t>
  </si>
  <si>
    <t>seguro en banco de imágenes hay algo parecido. No es necesario comprar esta imagen si ya hay una similiar disponible.</t>
  </si>
  <si>
    <t>avenida y edificios en Shangai</t>
  </si>
  <si>
    <t>soldados en Kiev, Ucrania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</si>
</sst>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333333"/>
      <name val="Arial"/>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10" fillId="0" borderId="3" xfId="0" applyFont="1" applyBorder="1" applyAlignment="1">
      <alignment horizontal="left" vertical="center" wrapText="1"/>
    </xf>
    <xf numFmtId="0" fontId="3" fillId="5" borderId="36" xfId="0" applyFont="1" applyFill="1" applyBorder="1" applyAlignment="1">
      <alignment horizontal="center" vertical="center" wrapText="1"/>
    </xf>
    <xf numFmtId="0" fontId="14" fillId="0" borderId="5" xfId="0" applyFont="1" applyBorder="1" applyAlignment="1">
      <alignment wrapText="1"/>
    </xf>
    <xf numFmtId="0" fontId="22" fillId="0" borderId="0" xfId="0" applyFont="1" applyAlignment="1">
      <alignment horizontal="left" vertical="center" wrapText="1"/>
    </xf>
    <xf numFmtId="0" fontId="23"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129</v>
      </c>
      <c r="C2" s="92" t="s">
        <v>23</v>
      </c>
      <c r="D2" s="93"/>
      <c r="F2" s="85" t="s">
        <v>0</v>
      </c>
      <c r="G2" s="86"/>
      <c r="H2" s="54"/>
      <c r="I2" s="54"/>
      <c r="J2" s="15"/>
    </row>
    <row r="3" spans="1:16" ht="15.75" x14ac:dyDescent="0.25">
      <c r="A3" s="1"/>
      <c r="B3" s="4" t="s">
        <v>8</v>
      </c>
      <c r="C3" s="94">
        <v>11</v>
      </c>
      <c r="D3" s="95"/>
      <c r="F3" s="87"/>
      <c r="G3" s="88"/>
      <c r="H3" s="54"/>
      <c r="I3" s="54"/>
      <c r="J3" s="15"/>
    </row>
    <row r="4" spans="1:16" ht="16.5" x14ac:dyDescent="0.3">
      <c r="A4" s="1"/>
      <c r="B4" s="4" t="s">
        <v>54</v>
      </c>
      <c r="C4" s="96" t="s">
        <v>145</v>
      </c>
      <c r="D4" s="95"/>
      <c r="E4" s="5"/>
      <c r="F4" s="53" t="s">
        <v>55</v>
      </c>
      <c r="G4" s="52" t="s">
        <v>56</v>
      </c>
      <c r="H4" s="54"/>
      <c r="I4" s="54"/>
      <c r="J4" s="15"/>
      <c r="K4" s="15"/>
    </row>
    <row r="5" spans="1:16" ht="16.5" thickBot="1" x14ac:dyDescent="0.3">
      <c r="A5" s="1"/>
      <c r="B5" s="6" t="s">
        <v>1</v>
      </c>
      <c r="C5" s="97" t="s">
        <v>146</v>
      </c>
      <c r="D5" s="98"/>
      <c r="E5" s="5"/>
      <c r="F5" s="51" t="str">
        <f>IF(G4="Recurso","Motor del recurso","")</f>
        <v>Motor del recurso</v>
      </c>
      <c r="G5" s="51" t="s">
        <v>57</v>
      </c>
      <c r="H5" s="54"/>
      <c r="I5" s="75"/>
      <c r="J5" s="15"/>
      <c r="K5" s="15"/>
    </row>
    <row r="6" spans="1:16" ht="16.5" thickBot="1" x14ac:dyDescent="0.3">
      <c r="A6" s="1"/>
      <c r="B6" s="1"/>
      <c r="C6" s="1"/>
      <c r="D6" s="1"/>
      <c r="E6" s="7"/>
      <c r="F6" s="1"/>
      <c r="G6" s="1"/>
      <c r="H6" s="54"/>
      <c r="I6" s="54"/>
      <c r="J6" s="15"/>
      <c r="K6" s="15"/>
    </row>
    <row r="7" spans="1:16" ht="15" customHeight="1" x14ac:dyDescent="0.25">
      <c r="A7" s="1"/>
      <c r="B7" s="38" t="s">
        <v>40</v>
      </c>
      <c r="C7" s="80" t="s">
        <v>148</v>
      </c>
      <c r="D7" s="37" t="s">
        <v>39</v>
      </c>
      <c r="F7" s="1"/>
      <c r="G7" s="1"/>
      <c r="H7" s="1"/>
      <c r="I7" s="1"/>
      <c r="J7" s="15"/>
      <c r="K7" s="15"/>
    </row>
    <row r="8" spans="1:16" s="8" customFormat="1" ht="16.5" thickBot="1" x14ac:dyDescent="0.3">
      <c r="A8" s="9"/>
      <c r="B8" s="9"/>
      <c r="C8" s="9"/>
      <c r="D8" s="10"/>
      <c r="E8" s="10"/>
      <c r="F8" s="89" t="s">
        <v>62</v>
      </c>
      <c r="G8" s="90"/>
      <c r="H8" s="90"/>
      <c r="I8" s="91"/>
      <c r="J8" s="17"/>
      <c r="K8" s="11"/>
      <c r="L8" s="2"/>
      <c r="M8" s="2"/>
      <c r="N8" s="2"/>
      <c r="O8" s="2"/>
      <c r="P8" s="2"/>
    </row>
    <row r="9" spans="1:16" ht="26.25" thickBot="1" x14ac:dyDescent="0.3">
      <c r="A9" s="34" t="s">
        <v>2</v>
      </c>
      <c r="B9" s="81" t="s">
        <v>9</v>
      </c>
      <c r="C9" s="23" t="s">
        <v>3</v>
      </c>
      <c r="D9" s="23" t="s">
        <v>4</v>
      </c>
      <c r="E9" s="23" t="s">
        <v>5</v>
      </c>
      <c r="F9" s="74" t="s">
        <v>61</v>
      </c>
      <c r="G9" s="74" t="s">
        <v>59</v>
      </c>
      <c r="H9" s="74" t="s">
        <v>60</v>
      </c>
      <c r="I9" s="74" t="s">
        <v>121</v>
      </c>
      <c r="J9" s="24" t="s">
        <v>6</v>
      </c>
      <c r="K9" s="25" t="s">
        <v>7</v>
      </c>
    </row>
    <row r="10" spans="1:16" s="11" customFormat="1" ht="27" x14ac:dyDescent="0.25">
      <c r="A10" s="12" t="str">
        <f>IF(OR(B10&lt;&gt;"",J10&lt;&gt;""),"IMG01","")</f>
        <v>IMG01</v>
      </c>
      <c r="B10" s="52">
        <v>84131728</v>
      </c>
      <c r="C10" s="78" t="s">
        <v>149</v>
      </c>
      <c r="D10" s="13" t="s">
        <v>147</v>
      </c>
      <c r="E10" s="13" t="s">
        <v>151</v>
      </c>
      <c r="F10" s="13" t="str">
        <f>IF(OR(B10&lt;&gt;"",J10&lt;&gt;""),CONCATENATE($C$7,"_",$A10,IF($G$4="Cuaderno de Estudio","_small",CONCATENATE(IF(I10="","","n"),IF(LEFT($G$5,1)="F",".jpg",".png")))),"")</f>
        <v>CS_11_01_REC250_IMG01n.png</v>
      </c>
      <c r="G10" s="13" t="str">
        <f>IF(F10&lt;&gt;"",IF($G$4="Recurso",IF(LEFT($G$5,1)="M",VLOOKUP($G$5,'Definición técnica de imagenes'!$A$3:$G$17,5,FALSE),IF($G$5="F1",'Definición técnica de imagenes'!$E$15,'Definición técnica de imagenes'!$F$13)),'Definición técnica de imagenes'!$E$16),"")</f>
        <v>286 x 286 px</v>
      </c>
      <c r="H10" s="13" t="str">
        <f>IF(AND(I10&lt;&gt;"",I10&lt;&gt;0),IF(OR(B10&lt;&gt;"",J10&lt;&gt;""),CONCATENATE($C$7,"_",$A10,IF($G$4="Cuaderno de Estudio","_zoom",CONCATENATE("a",IF(LEFT($G$5,1)="F",".jpg",".png")))),""),"")</f>
        <v>CS_11_01_REC250_IMG01a.png</v>
      </c>
      <c r="I10" s="13" t="str">
        <f>IF(OR(B10&lt;&gt;"",J10&lt;&gt;""),IF($G$4="Recurso",IF(LEFT($G$5,1)="M",IF(VLOOKUP($G$5,'Definición técnica de imagenes'!$A$3:$G$17,6,FALSE)=0,"",VLOOKUP($G$5,'Definición técnica de imagenes'!$A$3:$G$17,6,FALSE)),IF($G$5="F1","","")),'Definición técnica de imagenes'!$F$16),"")</f>
        <v>500 x 500 px</v>
      </c>
      <c r="J10" s="79" t="s">
        <v>150</v>
      </c>
      <c r="K10" s="82" t="s">
        <v>152</v>
      </c>
    </row>
    <row r="11" spans="1:16" s="11" customFormat="1" ht="13.9" customHeight="1" x14ac:dyDescent="0.25">
      <c r="A11" s="12" t="str">
        <f>IF(OR(B11&lt;&gt;"",J11&lt;&gt;""),CONCATENATE(LEFT(A10,3),IF(MID(A10,4,2)+1&lt;10,CONCATENATE("0",MID(A10,4,2)+1))),"")</f>
        <v>IMG02</v>
      </c>
      <c r="B11" s="52">
        <v>99742586</v>
      </c>
      <c r="C11" s="78" t="s">
        <v>149</v>
      </c>
      <c r="D11" s="79" t="s">
        <v>147</v>
      </c>
      <c r="E11" s="79" t="s">
        <v>151</v>
      </c>
      <c r="F11" s="13" t="str">
        <f t="shared" ref="F11:F74" si="0">IF(OR(B11&lt;&gt;"",J11&lt;&gt;""),CONCATENATE($C$7,"_",$A11,IF($G$4="Cuaderno de Estudio","_small",CONCATENATE(IF(I11="","","n"),IF(LEFT($G$5,1)="F",".jpg",".png")))),"")</f>
        <v>CS_11_01_REC250_IMG02n.png</v>
      </c>
      <c r="G11" s="13" t="str">
        <f>IF(F11&lt;&gt;"",IF($G$4="Recurso",IF(LEFT($G$5,1)="M",VLOOKUP($G$5,'Definición técnica de imagenes'!$A$3:$G$17,5,FALSE),IF($G$5="F1",'Definición técnica de imagenes'!$E$15,'Definición técnica de imagenes'!$F$13)),'Definición técnica de imagenes'!$E$16),"")</f>
        <v>286 x 286 px</v>
      </c>
      <c r="H11" s="13" t="str">
        <f t="shared" ref="H11:H74" si="1">IF(AND(I11&lt;&gt;"",I11&lt;&gt;0),IF(OR(B11&lt;&gt;"",J11&lt;&gt;""),CONCATENATE($C$7,"_",$A11,IF($G$4="Cuaderno de Estudio","_zoom",CONCATENATE("a",IF(LEFT($G$5,1)="F",".jpg",".png")))),""),"")</f>
        <v>CS_11_01_REC250_IMG02a.png</v>
      </c>
      <c r="I11" s="13" t="str">
        <f>IF(OR(B11&lt;&gt;"",J11&lt;&gt;""),IF($G$4="Recurso",IF(LEFT($G$5,1)="M",IF(VLOOKUP($G$5,'Definición técnica de imagenes'!$A$3:$G$17,6,FALSE)=0,"",VLOOKUP($G$5,'Definición técnica de imagenes'!$A$3:$G$17,6,FALSE)),IF($G$5="F1","","")),'Definición técnica de imagenes'!$F$16),"")</f>
        <v>500 x 500 px</v>
      </c>
      <c r="J11" s="83" t="s">
        <v>153</v>
      </c>
      <c r="K11" s="14"/>
    </row>
    <row r="12" spans="1:16" s="11" customFormat="1" ht="27" x14ac:dyDescent="0.25">
      <c r="A12" s="12" t="str">
        <f t="shared" ref="A12:A30" si="2">IF(OR(B12&lt;&gt;"",J12&lt;&gt;""),CONCATENATE(LEFT(A11,3),IF(MID(A11,4,2)+1&lt;10,CONCATENATE("0",MID(A11,4,2)+1))),"")</f>
        <v>IMG03</v>
      </c>
      <c r="B12" s="52">
        <v>41946304</v>
      </c>
      <c r="C12" s="78" t="s">
        <v>149</v>
      </c>
      <c r="D12" s="79" t="s">
        <v>147</v>
      </c>
      <c r="E12" s="79" t="s">
        <v>151</v>
      </c>
      <c r="F12" s="13" t="str">
        <f t="shared" si="0"/>
        <v>CS_11_01_REC250_IMG03n.png</v>
      </c>
      <c r="G12" s="13" t="str">
        <f>IF(F12&lt;&gt;"",IF($G$4="Recurso",IF(LEFT($G$5,1)="M",VLOOKUP($G$5,'Definición técnica de imagenes'!$A$3:$G$17,5,FALSE),IF($G$5="F1",'Definición técnica de imagenes'!$E$15,'Definición técnica de imagenes'!$F$13)),'Definición técnica de imagenes'!$E$16),"")</f>
        <v>286 x 286 px</v>
      </c>
      <c r="H12" s="13" t="str">
        <f t="shared" si="1"/>
        <v>CS_11_01_REC250_IMG03a.png</v>
      </c>
      <c r="I12" s="13" t="str">
        <f>IF(OR(B12&lt;&gt;"",J12&lt;&gt;""),IF($G$4="Recurso",IF(LEFT($G$5,1)="M",IF(VLOOKUP($G$5,'Definición técnica de imagenes'!$A$3:$G$17,6,FALSE)=0,"",VLOOKUP($G$5,'Definición técnica de imagenes'!$A$3:$G$17,6,FALSE)),IF($G$5="F1","","")),'Definición técnica de imagenes'!$F$16),"")</f>
        <v>500 x 500 px</v>
      </c>
      <c r="J12" s="82" t="s">
        <v>154</v>
      </c>
      <c r="K12" s="82" t="s">
        <v>152</v>
      </c>
    </row>
    <row r="13" spans="1:16" s="11" customFormat="1" ht="54" x14ac:dyDescent="0.25">
      <c r="A13" s="12" t="str">
        <f t="shared" si="2"/>
        <v>IMG04</v>
      </c>
      <c r="B13" s="52">
        <v>55206055</v>
      </c>
      <c r="C13" s="78" t="s">
        <v>149</v>
      </c>
      <c r="D13" s="79" t="s">
        <v>147</v>
      </c>
      <c r="E13" s="79" t="s">
        <v>151</v>
      </c>
      <c r="F13" s="13" t="str">
        <f t="shared" si="0"/>
        <v>CS_11_01_REC250_IMG04n.png</v>
      </c>
      <c r="G13" s="13" t="str">
        <f>IF(F13&lt;&gt;"",IF($G$4="Recurso",IF(LEFT($G$5,1)="M",VLOOKUP($G$5,'Definición técnica de imagenes'!$A$3:$G$17,5,FALSE),IF($G$5="F1",'Definición técnica de imagenes'!$E$15,'Definición técnica de imagenes'!$F$13)),'Definición técnica de imagenes'!$E$16),"")</f>
        <v>286 x 286 px</v>
      </c>
      <c r="H13" s="13" t="str">
        <f t="shared" si="1"/>
        <v>CS_11_01_REC250_IMG04a.png</v>
      </c>
      <c r="I13" s="13" t="str">
        <f>IF(OR(B13&lt;&gt;"",J13&lt;&gt;""),IF($G$4="Recurso",IF(LEFT($G$5,1)="M",IF(VLOOKUP($G$5,'Definición técnica de imagenes'!$A$3:$G$17,6,FALSE)=0,"",VLOOKUP($G$5,'Definición técnica de imagenes'!$A$3:$G$17,6,FALSE)),IF($G$5="F1","","")),'Definición técnica de imagenes'!$F$16),"")</f>
        <v>500 x 500 px</v>
      </c>
      <c r="J13" s="82" t="s">
        <v>155</v>
      </c>
      <c r="K13" s="82" t="s">
        <v>156</v>
      </c>
    </row>
    <row r="14" spans="1:16" s="11" customFormat="1" x14ac:dyDescent="0.25">
      <c r="A14" s="12" t="str">
        <f t="shared" si="2"/>
        <v>IMG05</v>
      </c>
      <c r="B14" s="52">
        <v>217612903</v>
      </c>
      <c r="C14" s="78" t="s">
        <v>149</v>
      </c>
      <c r="D14" s="79" t="s">
        <v>147</v>
      </c>
      <c r="E14" s="79" t="s">
        <v>151</v>
      </c>
      <c r="F14" s="13" t="str">
        <f t="shared" si="0"/>
        <v>CS_11_01_REC250_IMG05n.png</v>
      </c>
      <c r="G14" s="13" t="str">
        <f>IF(F14&lt;&gt;"",IF($G$4="Recurso",IF(LEFT($G$5,1)="M",VLOOKUP($G$5,'Definición técnica de imagenes'!$A$3:$G$17,5,FALSE),IF($G$5="F1",'Definición técnica de imagenes'!$E$15,'Definición técnica de imagenes'!$F$13)),'Definición técnica de imagenes'!$E$16),"")</f>
        <v>286 x 286 px</v>
      </c>
      <c r="H14" s="13" t="str">
        <f t="shared" si="1"/>
        <v>CS_11_01_REC250_IMG05a.png</v>
      </c>
      <c r="I14" s="13" t="str">
        <f>IF(OR(B14&lt;&gt;"",J14&lt;&gt;""),IF($G$4="Recurso",IF(LEFT($G$5,1)="M",IF(VLOOKUP($G$5,'Definición técnica de imagenes'!$A$3:$G$17,6,FALSE)=0,"",VLOOKUP($G$5,'Definición técnica de imagenes'!$A$3:$G$17,6,FALSE)),IF($G$5="F1","","")),'Definición técnica de imagenes'!$F$16),"")</f>
        <v>500 x 500 px</v>
      </c>
      <c r="J14" s="82" t="s">
        <v>157</v>
      </c>
      <c r="K14" s="18"/>
    </row>
    <row r="15" spans="1:16" s="11" customFormat="1" x14ac:dyDescent="0.25">
      <c r="A15" s="12" t="str">
        <f t="shared" si="2"/>
        <v>IMG06</v>
      </c>
      <c r="B15" s="52">
        <v>196825304</v>
      </c>
      <c r="C15" s="78" t="s">
        <v>149</v>
      </c>
      <c r="D15" s="79" t="s">
        <v>147</v>
      </c>
      <c r="E15" s="79" t="s">
        <v>151</v>
      </c>
      <c r="F15" s="13" t="str">
        <f t="shared" si="0"/>
        <v>CS_11_01_REC250_IMG06n.png</v>
      </c>
      <c r="G15" s="13" t="str">
        <f>IF(F15&lt;&gt;"",IF($G$4="Recurso",IF(LEFT($G$5,1)="M",VLOOKUP($G$5,'Definición técnica de imagenes'!$A$3:$G$17,5,FALSE),IF($G$5="F1",'Definición técnica de imagenes'!$E$15,'Definición técnica de imagenes'!$F$13)),'Definición técnica de imagenes'!$E$16),"")</f>
        <v>286 x 286 px</v>
      </c>
      <c r="H15" s="13" t="str">
        <f t="shared" si="1"/>
        <v>CS_11_01_REC250_IMG06a.png</v>
      </c>
      <c r="I15" s="13" t="str">
        <f>IF(OR(B15&lt;&gt;"",J15&lt;&gt;""),IF($G$4="Recurso",IF(LEFT($G$5,1)="M",IF(VLOOKUP($G$5,'Definición técnica de imagenes'!$A$3:$G$17,6,FALSE)=0,"",VLOOKUP($G$5,'Definición técnica de imagenes'!$A$3:$G$17,6,FALSE)),IF($G$5="F1","","")),'Definición técnica de imagenes'!$F$16),"")</f>
        <v>500 x 500 px</v>
      </c>
      <c r="J15" s="84" t="s">
        <v>158</v>
      </c>
      <c r="K15" s="20"/>
    </row>
    <row r="16" spans="1:16" s="11" customFormat="1" ht="14.25" x14ac:dyDescent="0.3">
      <c r="A16" s="12" t="str">
        <f t="shared" si="2"/>
        <v/>
      </c>
      <c r="B16" s="27"/>
      <c r="C16" s="26" t="str">
        <f t="shared" ref="C16:C22" si="3">IF(OR(B16&lt;&gt;"",J16&lt;&gt;""),IF($G$4="Recurso",CONCATENATE($G$4," ",$G$5),$G$4),"")</f>
        <v/>
      </c>
      <c r="D16" s="13"/>
      <c r="E16" s="1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IF(OR(B16&lt;&gt;"",J16&lt;&gt;""),IF($G$4="Recurso",IF(LEFT($G$5,1)="M",IF(VLOOKUP($G$5,'Definición técnica de imagenes'!$A$3:$G$17,6,FALSE)=0,"",VLOOKUP($G$5,'Definición técnica de imagenes'!$A$3:$G$17,6,FALSE)),IF($G$5="F1","","")),'Definición técnica de imagenes'!$F$16),"")</f>
        <v/>
      </c>
      <c r="J16" s="32"/>
      <c r="K16" s="35"/>
    </row>
    <row r="17" spans="1:11" s="11" customFormat="1" x14ac:dyDescent="0.25">
      <c r="A17" s="12" t="str">
        <f t="shared" si="2"/>
        <v/>
      </c>
      <c r="B17" s="27"/>
      <c r="C17" s="26" t="str">
        <f t="shared" si="3"/>
        <v/>
      </c>
      <c r="D17" s="13"/>
      <c r="E17" s="1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IF(OR(B17&lt;&gt;"",J17&lt;&gt;""),IF($G$4="Recurso",IF(LEFT($G$5,1)="M",IF(VLOOKUP($G$5,'Definición técnica de imagenes'!$A$3:$G$17,6,FALSE)=0,"",VLOOKUP($G$5,'Definición técnica de imagenes'!$A$3:$G$17,6,FALSE)),IF($G$5="F1","","")),'Definición técnica de imagenes'!$F$16),"")</f>
        <v/>
      </c>
      <c r="J17" s="20"/>
      <c r="K17" s="20"/>
    </row>
    <row r="18" spans="1:11" s="11" customFormat="1" x14ac:dyDescent="0.25">
      <c r="A18" s="12" t="str">
        <f t="shared" si="2"/>
        <v/>
      </c>
      <c r="B18" s="27"/>
      <c r="C18" s="26" t="str">
        <f t="shared" si="3"/>
        <v/>
      </c>
      <c r="D18" s="13"/>
      <c r="E18" s="1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IF(OR(B18&lt;&gt;"",J18&lt;&gt;""),IF($G$4="Recurso",IF(LEFT($G$5,1)="M",IF(VLOOKUP($G$5,'Definición técnica de imagenes'!$A$3:$G$17,6,FALSE)=0,"",VLOOKUP($G$5,'Definición técnica de imagenes'!$A$3:$G$17,6,FALSE)),IF($G$5="F1","","")),'Definición técnica de imagenes'!$F$16),"")</f>
        <v/>
      </c>
      <c r="J18" s="20"/>
      <c r="K18" s="20"/>
    </row>
    <row r="19" spans="1:11" s="11" customFormat="1" ht="14.25" x14ac:dyDescent="0.3">
      <c r="A19" s="12" t="str">
        <f t="shared" si="2"/>
        <v/>
      </c>
      <c r="B19" s="33"/>
      <c r="C19" s="26" t="str">
        <f t="shared" si="3"/>
        <v/>
      </c>
      <c r="D19" s="13"/>
      <c r="E19" s="1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IF(OR(B19&lt;&gt;"",J19&lt;&gt;""),IF($G$4="Recurso",IF(LEFT($G$5,1)="M",IF(VLOOKUP($G$5,'Definición técnica de imagenes'!$A$3:$G$17,6,FALSE)=0,"",VLOOKUP($G$5,'Definición técnica de imagenes'!$A$3:$G$17,6,FALSE)),IF($G$5="F1","","")),'Definición técnica de imagenes'!$F$16),"")</f>
        <v/>
      </c>
      <c r="J19" s="32"/>
      <c r="K19" s="35"/>
    </row>
    <row r="20" spans="1:11" s="11" customFormat="1" x14ac:dyDescent="0.25">
      <c r="A20" s="12" t="str">
        <f t="shared" si="2"/>
        <v/>
      </c>
      <c r="B20" s="27"/>
      <c r="C20" s="26" t="str">
        <f t="shared" si="3"/>
        <v/>
      </c>
      <c r="D20" s="13"/>
      <c r="E20" s="1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2"/>
        <v/>
      </c>
      <c r="B21" s="28"/>
      <c r="C21" s="26" t="str">
        <f t="shared" si="3"/>
        <v/>
      </c>
      <c r="D21" s="13"/>
      <c r="E21" s="1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2"/>
        <v/>
      </c>
      <c r="B22" s="29"/>
      <c r="C22" s="26" t="str">
        <f t="shared" si="3"/>
        <v/>
      </c>
      <c r="D22" s="13"/>
      <c r="E22" s="1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2"/>
        <v/>
      </c>
      <c r="B23" s="27"/>
      <c r="C23" s="27"/>
      <c r="D23" s="13"/>
      <c r="E23" s="1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2"/>
        <v/>
      </c>
      <c r="B24" s="26"/>
      <c r="C24" s="26"/>
      <c r="D24" s="13"/>
      <c r="E24" s="1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2"/>
        <v/>
      </c>
      <c r="B25" s="27"/>
      <c r="C25" s="27"/>
      <c r="D25" s="13"/>
      <c r="E25" s="1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2"/>
        <v/>
      </c>
      <c r="B26" s="27"/>
      <c r="C26" s="27"/>
      <c r="D26" s="13"/>
      <c r="E26" s="1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2"/>
        <v/>
      </c>
      <c r="B27" s="27"/>
      <c r="C27" s="27"/>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2"/>
        <v/>
      </c>
      <c r="B28" s="26"/>
      <c r="C28" s="26"/>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2"/>
        <v/>
      </c>
      <c r="B29" s="27"/>
      <c r="C29" s="27"/>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2"/>
        <v/>
      </c>
      <c r="B30" s="27"/>
      <c r="C30" s="27"/>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0"/>
        <v/>
      </c>
      <c r="G34" s="13" t="str">
        <f>IF(F34&lt;&gt;"",IF($G$4="Recurso",IF(LEFT($G$5,1)="M",VLOOKUP($G$5,'Definición técnica de imagenes'!$A$3:$G$17,5,FALSE),IF($G$5="F1",'Definición técnica de imagenes'!$E$15,'Definición técnica de imagenes'!$F$13)),'Definición técnica de imagenes'!$E$16),"")</f>
        <v/>
      </c>
      <c r="H34" s="13" t="str">
        <f t="shared" si="1"/>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0"/>
        <v/>
      </c>
      <c r="G35" s="13" t="str">
        <f>IF(F35&lt;&gt;"",IF($G$4="Recurso",IF(LEFT($G$5,1)="M",VLOOKUP($G$5,'Definición técnica de imagenes'!$A$3:$G$17,5,FALSE),IF($G$5="F1",'Definición técnica de imagenes'!$E$15,'Definición técnica de imagenes'!$F$13)),'Definición técnica de imagenes'!$E$16),"")</f>
        <v/>
      </c>
      <c r="H35" s="13" t="str">
        <f t="shared" si="1"/>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0"/>
      <c r="C36" s="30"/>
      <c r="D36" s="13"/>
      <c r="E36" s="13"/>
      <c r="F36" s="13" t="str">
        <f t="shared" si="0"/>
        <v/>
      </c>
      <c r="G36" s="13" t="str">
        <f>IF(F36&lt;&gt;"",IF($G$4="Recurso",IF(LEFT($G$5,1)="M",VLOOKUP($G$5,'Definición técnica de imagenes'!$A$3:$G$17,5,FALSE),IF($G$5="F1",'Definición técnica de imagenes'!$E$15,'Definición técnica de imagenes'!$F$13)),'Definición técnica de imagenes'!$E$16),"")</f>
        <v/>
      </c>
      <c r="H36" s="13" t="str">
        <f t="shared" si="1"/>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0"/>
        <v/>
      </c>
      <c r="G37" s="13" t="str">
        <f>IF(F37&lt;&gt;"",IF($G$4="Recurso",IF(LEFT($G$5,1)="M",VLOOKUP($G$5,'Definición técnica de imagenes'!$A$3:$G$17,5,FALSE),IF($G$5="F1",'Definición técnica de imagenes'!$E$15,'Definición técnica de imagenes'!$F$13)),'Definición técnica de imagenes'!$E$16),"")</f>
        <v/>
      </c>
      <c r="H37" s="13" t="str">
        <f t="shared" si="1"/>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1"/>
      <c r="C38" s="31"/>
      <c r="D38" s="13"/>
      <c r="E38" s="13"/>
      <c r="F38" s="13" t="str">
        <f t="shared" si="0"/>
        <v/>
      </c>
      <c r="G38" s="13" t="str">
        <f>IF(F38&lt;&gt;"",IF($G$4="Recurso",IF(LEFT($G$5,1)="M",VLOOKUP($G$5,'Definición técnica de imagenes'!$A$3:$G$17,5,FALSE),IF($G$5="F1",'Definición técnica de imagenes'!$E$15,'Definición técnica de imagenes'!$F$13)),'Definición técnica de imagenes'!$E$16),"")</f>
        <v/>
      </c>
      <c r="H38" s="13" t="str">
        <f t="shared" si="1"/>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0"/>
        <v/>
      </c>
      <c r="G39" s="13" t="str">
        <f>IF(F39&lt;&gt;"",IF($G$4="Recurso",IF(LEFT($G$5,1)="M",VLOOKUP($G$5,'Definición técnica de imagenes'!$A$3:$G$17,5,FALSE),IF($G$5="F1",'Definición técnica de imagenes'!$E$15,'Definición técnica de imagenes'!$F$13)),'Definición técnica de imagenes'!$E$16),"")</f>
        <v/>
      </c>
      <c r="H39" s="13" t="str">
        <f t="shared" si="1"/>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0"/>
        <v/>
      </c>
      <c r="G40" s="13" t="str">
        <f>IF(F40&lt;&gt;"",IF($G$4="Recurso",IF(LEFT($G$5,1)="M",VLOOKUP($G$5,'Definición técnica de imagenes'!$A$3:$G$17,5,FALSE),IF($G$5="F1",'Definición técnica de imagenes'!$E$15,'Definición técnica de imagenes'!$F$13)),'Definición técnica de imagenes'!$E$16),"")</f>
        <v/>
      </c>
      <c r="H40" s="13" t="str">
        <f t="shared" si="1"/>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0"/>
        <v/>
      </c>
      <c r="G41" s="13" t="str">
        <f>IF(F41&lt;&gt;"",IF($G$4="Recurso",IF(LEFT($G$5,1)="M",VLOOKUP($G$5,'Definición técnica de imagenes'!$A$3:$G$17,5,FALSE),IF($G$5="F1",'Definición técnica de imagenes'!$E$15,'Definición técnica de imagenes'!$F$13)),'Definición técnica de imagenes'!$E$16),"")</f>
        <v/>
      </c>
      <c r="H41" s="13" t="str">
        <f t="shared" si="1"/>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0"/>
        <v/>
      </c>
      <c r="G42" s="13" t="str">
        <f>IF(F42&lt;&gt;"",IF($G$4="Recurso",IF(LEFT($G$5,1)="M",VLOOKUP($G$5,'Definición técnica de imagenes'!$A$3:$G$17,5,FALSE),IF($G$5="F1",'Definición técnica de imagenes'!$E$15,'Definición técnica de imagenes'!$F$13)),'Definición técnica de imagenes'!$E$16),"")</f>
        <v/>
      </c>
      <c r="H42" s="13" t="str">
        <f t="shared" si="1"/>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0"/>
        <v/>
      </c>
      <c r="G43" s="13" t="str">
        <f>IF(F43&lt;&gt;"",IF($G$4="Recurso",IF(LEFT($G$5,1)="M",VLOOKUP($G$5,'Definición técnica de imagenes'!$A$3:$G$17,5,FALSE),IF($G$5="F1",'Definición técnica de imagenes'!$E$15,'Definición técnica de imagenes'!$F$13)),'Definición técnica de imagenes'!$E$16),"")</f>
        <v/>
      </c>
      <c r="H43" s="13" t="str">
        <f t="shared" si="1"/>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0"/>
        <v/>
      </c>
      <c r="G44" s="13" t="str">
        <f>IF(F44&lt;&gt;"",IF($G$4="Recurso",IF(LEFT($G$5,1)="M",VLOOKUP($G$5,'Definición técnica de imagenes'!$A$3:$G$17,5,FALSE),IF($G$5="F1",'Definición técnica de imagenes'!$E$15,'Definición técnica de imagenes'!$F$13)),'Definición técnica de imagenes'!$E$16),"")</f>
        <v/>
      </c>
      <c r="H44" s="13" t="str">
        <f t="shared" si="1"/>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0"/>
        <v/>
      </c>
      <c r="G45" s="13" t="str">
        <f>IF(F45&lt;&gt;"",IF($G$4="Recurso",IF(LEFT($G$5,1)="M",VLOOKUP($G$5,'Definición técnica de imagenes'!$A$3:$G$17,5,FALSE),IF($G$5="F1",'Definición técnica de imagenes'!$E$15,'Definición técnica de imagenes'!$F$13)),'Definición técnica de imagenes'!$E$16),"")</f>
        <v/>
      </c>
      <c r="H45" s="13" t="str">
        <f t="shared" si="1"/>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0"/>
        <v/>
      </c>
      <c r="G46" s="13" t="str">
        <f>IF(F46&lt;&gt;"",IF($G$4="Recurso",IF(LEFT($G$5,1)="M",VLOOKUP($G$5,'Definición técnica de imagenes'!$A$3:$G$17,5,FALSE),IF($G$5="F1",'Definición técnica de imagenes'!$E$15,'Definición técnica de imagenes'!$F$13)),'Definición técnica de imagenes'!$E$16),"")</f>
        <v/>
      </c>
      <c r="H46" s="13" t="str">
        <f t="shared" si="1"/>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0"/>
        <v/>
      </c>
      <c r="G47" s="13" t="str">
        <f>IF(F47&lt;&gt;"",IF($G$4="Recurso",IF(LEFT($G$5,1)="M",VLOOKUP($G$5,'Definición técnica de imagenes'!$A$3:$G$17,5,FALSE),IF($G$5="F1",'Definición técnica de imagenes'!$E$15,'Definición técnica de imagenes'!$F$13)),'Definición técnica de imagenes'!$E$16),"")</f>
        <v/>
      </c>
      <c r="H47" s="13" t="str">
        <f t="shared" si="1"/>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0"/>
        <v/>
      </c>
      <c r="G48" s="13" t="str">
        <f>IF(F48&lt;&gt;"",IF($G$4="Recurso",IF(LEFT($G$5,1)="M",VLOOKUP($G$5,'Definición técnica de imagenes'!$A$3:$G$17,5,FALSE),IF($G$5="F1",'Definición técnica de imagenes'!$E$15,'Definición técnica de imagenes'!$F$13)),'Definición técnica de imagenes'!$E$16),"")</f>
        <v/>
      </c>
      <c r="H48" s="13" t="str">
        <f t="shared" si="1"/>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0"/>
        <v/>
      </c>
      <c r="G49" s="13" t="str">
        <f>IF(F49&lt;&gt;"",IF($G$4="Recurso",IF(LEFT($G$5,1)="M",VLOOKUP($G$5,'Definición técnica de imagenes'!$A$3:$G$17,5,FALSE),IF($G$5="F1",'Definición técnica de imagenes'!$E$15,'Definición técnica de imagenes'!$F$13)),'Definición técnica de imagenes'!$E$16),"")</f>
        <v/>
      </c>
      <c r="H49" s="13" t="str">
        <f t="shared" si="1"/>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0"/>
        <v/>
      </c>
      <c r="G50" s="13" t="str">
        <f>IF(F50&lt;&gt;"",IF($G$4="Recurso",IF(LEFT($G$5,1)="M",VLOOKUP($G$5,'Definición técnica de imagenes'!$A$3:$G$17,5,FALSE),IF($G$5="F1",'Definición técnica de imagenes'!$E$15,'Definición técnica de imagenes'!$F$13)),'Definición técnica de imagenes'!$E$16),"")</f>
        <v/>
      </c>
      <c r="H50" s="13" t="str">
        <f t="shared" si="1"/>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0"/>
        <v/>
      </c>
      <c r="G51" s="13" t="str">
        <f>IF(F51&lt;&gt;"",IF($G$4="Recurso",IF(LEFT($G$5,1)="M",VLOOKUP($G$5,'Definición técnica de imagenes'!$A$3:$G$17,5,FALSE),IF($G$5="F1",'Definición técnica de imagenes'!$E$15,'Definición técnica de imagenes'!$F$13)),'Definición técnica de imagenes'!$E$16),"")</f>
        <v/>
      </c>
      <c r="H51" s="13" t="str">
        <f t="shared" si="1"/>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0"/>
        <v/>
      </c>
      <c r="G52" s="13" t="str">
        <f>IF(F52&lt;&gt;"",IF($G$4="Recurso",IF(LEFT($G$5,1)="M",VLOOKUP($G$5,'Definición técnica de imagenes'!$A$3:$G$17,5,FALSE),IF($G$5="F1",'Definición técnica de imagenes'!$E$15,'Definición técnica de imagenes'!$F$13)),'Definición técnica de imagenes'!$E$16),"")</f>
        <v/>
      </c>
      <c r="H52" s="13" t="str">
        <f t="shared" si="1"/>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0"/>
        <v/>
      </c>
      <c r="G53" s="13" t="str">
        <f>IF(F53&lt;&gt;"",IF($G$4="Recurso",IF(LEFT($G$5,1)="M",VLOOKUP($G$5,'Definición técnica de imagenes'!$A$3:$G$17,5,FALSE),IF($G$5="F1",'Definición técnica de imagenes'!$E$15,'Definición técnica de imagenes'!$F$13)),'Definición técnica de imagenes'!$E$16),"")</f>
        <v/>
      </c>
      <c r="H53" s="13" t="str">
        <f t="shared" si="1"/>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0"/>
        <v/>
      </c>
      <c r="G54" s="13" t="str">
        <f>IF(F54&lt;&gt;"",IF($G$4="Recurso",IF(LEFT($G$5,1)="M",VLOOKUP($G$5,'Definición técnica de imagenes'!$A$3:$G$17,5,FALSE),IF($G$5="F1",'Definición técnica de imagenes'!$E$15,'Definición técnica de imagenes'!$F$13)),'Definición técnica de imagenes'!$E$16),"")</f>
        <v/>
      </c>
      <c r="H54" s="13" t="str">
        <f t="shared" si="1"/>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0"/>
        <v/>
      </c>
      <c r="G55" s="13" t="str">
        <f>IF(F55&lt;&gt;"",IF($G$4="Recurso",IF(LEFT($G$5,1)="M",VLOOKUP($G$5,'Definición técnica de imagenes'!$A$3:$G$17,5,FALSE),IF($G$5="F1",'Definición técnica de imagenes'!$E$15,'Definición técnica de imagenes'!$F$13)),'Definición técnica de imagenes'!$E$16),"")</f>
        <v/>
      </c>
      <c r="H55" s="13" t="str">
        <f t="shared" si="1"/>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0"/>
        <v/>
      </c>
      <c r="G56" s="13" t="str">
        <f>IF(F56&lt;&gt;"",IF($G$4="Recurso",IF(LEFT($G$5,1)="M",VLOOKUP($G$5,'Definición técnica de imagenes'!$A$3:$G$17,5,FALSE),IF($G$5="F1",'Definición técnica de imagenes'!$E$15,'Definición técnica de imagenes'!$F$13)),'Definición técnica de imagenes'!$E$16),"")</f>
        <v/>
      </c>
      <c r="H56" s="13" t="str">
        <f t="shared" si="1"/>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0"/>
        <v/>
      </c>
      <c r="G57" s="13" t="str">
        <f>IF(F57&lt;&gt;"",IF($G$4="Recurso",IF(LEFT($G$5,1)="M",VLOOKUP($G$5,'Definición técnica de imagenes'!$A$3:$G$17,5,FALSE),IF($G$5="F1",'Definición técnica de imagenes'!$E$15,'Definición técnica de imagenes'!$F$13)),'Definición técnica de imagenes'!$E$16),"")</f>
        <v/>
      </c>
      <c r="H57" s="13" t="str">
        <f t="shared" si="1"/>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0"/>
        <v/>
      </c>
      <c r="G58" s="13" t="str">
        <f>IF(F58&lt;&gt;"",IF($G$4="Recurso",IF(LEFT($G$5,1)="M",VLOOKUP($G$5,'Definición técnica de imagenes'!$A$3:$G$17,5,FALSE),IF($G$5="F1",'Definición técnica de imagenes'!$E$15,'Definición técnica de imagenes'!$F$13)),'Definición técnica de imagenes'!$E$16),"")</f>
        <v/>
      </c>
      <c r="H58" s="13" t="str">
        <f t="shared" si="1"/>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0"/>
        <v/>
      </c>
      <c r="G59" s="13" t="str">
        <f>IF(F59&lt;&gt;"",IF($G$4="Recurso",IF(LEFT($G$5,1)="M",VLOOKUP($G$5,'Definición técnica de imagenes'!$A$3:$G$17,5,FALSE),IF($G$5="F1",'Definición técnica de imagenes'!$E$15,'Definición técnica de imagenes'!$F$13)),'Definición técnica de imagenes'!$E$16),"")</f>
        <v/>
      </c>
      <c r="H59" s="13" t="str">
        <f t="shared" si="1"/>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0"/>
        <v/>
      </c>
      <c r="G60" s="13" t="str">
        <f>IF(F60&lt;&gt;"",IF($G$4="Recurso",IF(LEFT($G$5,1)="M",VLOOKUP($G$5,'Definición técnica de imagenes'!$A$3:$G$17,5,FALSE),IF($G$5="F1",'Definición técnica de imagenes'!$E$15,'Definición técnica de imagenes'!$F$13)),'Definición técnica de imagenes'!$E$16),"")</f>
        <v/>
      </c>
      <c r="H60" s="13" t="str">
        <f t="shared" si="1"/>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0"/>
        <v/>
      </c>
      <c r="G61" s="13" t="str">
        <f>IF(F61&lt;&gt;"",IF($G$4="Recurso",IF(LEFT($G$5,1)="M",VLOOKUP($G$5,'Definición técnica de imagenes'!$A$3:$G$17,5,FALSE),IF($G$5="F1",'Definición técnica de imagenes'!$E$15,'Definición técnica de imagenes'!$F$13)),'Definición técnica de imagenes'!$E$16),"")</f>
        <v/>
      </c>
      <c r="H61" s="13" t="str">
        <f t="shared" si="1"/>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0"/>
        <v/>
      </c>
      <c r="G62" s="13" t="str">
        <f>IF(F62&lt;&gt;"",IF($G$4="Recurso",IF(LEFT($G$5,1)="M",VLOOKUP($G$5,'Definición técnica de imagenes'!$A$3:$G$17,5,FALSE),IF($G$5="F1",'Definición técnica de imagenes'!$E$15,'Definición técnica de imagenes'!$F$13)),'Definición técnica de imagenes'!$E$16),"")</f>
        <v/>
      </c>
      <c r="H62" s="13" t="str">
        <f t="shared" si="1"/>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0"/>
        <v/>
      </c>
      <c r="G63" s="13" t="str">
        <f>IF(F63&lt;&gt;"",IF($G$4="Recurso",IF(LEFT($G$5,1)="M",VLOOKUP($G$5,'Definición técnica de imagenes'!$A$3:$G$17,5,FALSE),IF($G$5="F1",'Definición técnica de imagenes'!$E$15,'Definición técnica de imagenes'!$F$13)),'Definición técnica de imagenes'!$E$16),"")</f>
        <v/>
      </c>
      <c r="H63" s="13" t="str">
        <f t="shared" si="1"/>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0"/>
        <v/>
      </c>
      <c r="G64" s="13" t="str">
        <f>IF(F64&lt;&gt;"",IF($G$4="Recurso",IF(LEFT($G$5,1)="M",VLOOKUP($G$5,'Definición técnica de imagenes'!$A$3:$G$17,5,FALSE),IF($G$5="F1",'Definición técnica de imagenes'!$E$15,'Definición técnica de imagenes'!$F$13)),'Definición técnica de imagenes'!$E$16),"")</f>
        <v/>
      </c>
      <c r="H64" s="13" t="str">
        <f t="shared" si="1"/>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0"/>
        <v/>
      </c>
      <c r="G65" s="13" t="str">
        <f>IF(F65&lt;&gt;"",IF($G$4="Recurso",IF(LEFT($G$5,1)="M",VLOOKUP($G$5,'Definición técnica de imagenes'!$A$3:$G$17,5,FALSE),IF($G$5="F1",'Definición técnica de imagenes'!$E$15,'Definición técnica de imagenes'!$F$13)),'Definición técnica de imagenes'!$E$16),"")</f>
        <v/>
      </c>
      <c r="H65" s="13" t="str">
        <f t="shared" si="1"/>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0"/>
        <v/>
      </c>
      <c r="G66" s="13" t="str">
        <f>IF(F66&lt;&gt;"",IF($G$4="Recurso",IF(LEFT($G$5,1)="M",VLOOKUP($G$5,'Definición técnica de imagenes'!$A$3:$G$17,5,FALSE),IF($G$5="F1",'Definición técnica de imagenes'!$E$15,'Definición técnica de imagenes'!$F$13)),'Definición técnica de imagenes'!$E$16),"")</f>
        <v/>
      </c>
      <c r="H66" s="13" t="str">
        <f t="shared" si="1"/>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0"/>
        <v/>
      </c>
      <c r="G67" s="13" t="str">
        <f>IF(F67&lt;&gt;"",IF($G$4="Recurso",IF(LEFT($G$5,1)="M",VLOOKUP($G$5,'Definición técnica de imagenes'!$A$3:$G$17,5,FALSE),IF($G$5="F1",'Definición técnica de imagenes'!$E$15,'Definición técnica de imagenes'!$F$13)),'Definición técnica de imagenes'!$E$16),"")</f>
        <v/>
      </c>
      <c r="H67" s="13" t="str">
        <f t="shared" si="1"/>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0"/>
        <v/>
      </c>
      <c r="G68" s="13" t="str">
        <f>IF(F68&lt;&gt;"",IF($G$4="Recurso",IF(LEFT($G$5,1)="M",VLOOKUP($G$5,'Definición técnica de imagenes'!$A$3:$G$17,5,FALSE),IF($G$5="F1",'Definición técnica de imagenes'!$E$15,'Definición técnica de imagenes'!$F$13)),'Definición técnica de imagenes'!$E$16),"")</f>
        <v/>
      </c>
      <c r="H68" s="13" t="str">
        <f t="shared" si="1"/>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0"/>
        <v/>
      </c>
      <c r="G69" s="13" t="str">
        <f>IF(F69&lt;&gt;"",IF($G$4="Recurso",IF(LEFT($G$5,1)="M",VLOOKUP($G$5,'Definición técnica de imagenes'!$A$3:$G$17,5,FALSE),IF($G$5="F1",'Definición técnica de imagenes'!$E$15,'Definición técnica de imagenes'!$F$13)),'Definición técnica de imagenes'!$E$16),"")</f>
        <v/>
      </c>
      <c r="H69" s="13" t="str">
        <f t="shared" si="1"/>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0"/>
        <v/>
      </c>
      <c r="G70" s="13" t="str">
        <f>IF(F70&lt;&gt;"",IF($G$4="Recurso",IF(LEFT($G$5,1)="M",VLOOKUP($G$5,'Definición técnica de imagenes'!$A$3:$G$17,5,FALSE),IF($G$5="F1",'Definición técnica de imagenes'!$E$15,'Definición técnica de imagenes'!$F$13)),'Definición técnica de imagenes'!$E$16),"")</f>
        <v/>
      </c>
      <c r="H70" s="13" t="str">
        <f t="shared" si="1"/>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0"/>
        <v/>
      </c>
      <c r="G71" s="13" t="str">
        <f>IF(F71&lt;&gt;"",IF($G$4="Recurso",IF(LEFT($G$5,1)="M",VLOOKUP($G$5,'Definición técnica de imagenes'!$A$3:$G$17,5,FALSE),IF($G$5="F1",'Definición técnica de imagenes'!$E$15,'Definición técnica de imagenes'!$F$13)),'Definición técnica de imagenes'!$E$16),"")</f>
        <v/>
      </c>
      <c r="H71" s="13" t="str">
        <f t="shared" si="1"/>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0"/>
        <v/>
      </c>
      <c r="G72" s="13" t="str">
        <f>IF(F72&lt;&gt;"",IF($G$4="Recurso",IF(LEFT($G$5,1)="M",VLOOKUP($G$5,'Definición técnica de imagenes'!$A$3:$G$17,5,FALSE),IF($G$5="F1",'Definición técnica de imagenes'!$E$15,'Definición técnica de imagenes'!$F$13)),'Definición técnica de imagenes'!$E$16),"")</f>
        <v/>
      </c>
      <c r="H72" s="13" t="str">
        <f t="shared" si="1"/>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0"/>
        <v/>
      </c>
      <c r="G73" s="13" t="str">
        <f>IF(F73&lt;&gt;"",IF($G$4="Recurso",IF(LEFT($G$5,1)="M",VLOOKUP($G$5,'Definición técnica de imagenes'!$A$3:$G$17,5,FALSE),IF($G$5="F1",'Definición técnica de imagenes'!$E$15,'Definición técnica de imagenes'!$F$13)),'Definición técnica de imagenes'!$E$16),"")</f>
        <v/>
      </c>
      <c r="H73" s="13" t="str">
        <f t="shared" si="1"/>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0"/>
        <v/>
      </c>
      <c r="G74" s="13" t="str">
        <f>IF(F74&lt;&gt;"",IF($G$4="Recurso",IF(LEFT($G$5,1)="M",VLOOKUP($G$5,'Definición técnica de imagenes'!$A$3:$G$17,5,FALSE),IF($G$5="F1",'Definición técnica de imagenes'!$E$15,'Definición técnica de imagenes'!$F$13)),'Definición técnica de imagenes'!$E$16),"")</f>
        <v/>
      </c>
      <c r="H74" s="13" t="str">
        <f t="shared" si="1"/>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1" t="s">
        <v>38</v>
      </c>
      <c r="B1" s="102"/>
      <c r="C1" s="102"/>
      <c r="D1" s="102"/>
      <c r="E1" s="102"/>
      <c r="F1" s="103"/>
    </row>
    <row r="2" spans="1:11" x14ac:dyDescent="0.25">
      <c r="A2" s="44" t="s">
        <v>42</v>
      </c>
      <c r="B2" s="45"/>
      <c r="C2" s="104" t="s">
        <v>13</v>
      </c>
      <c r="D2" s="105"/>
      <c r="E2" s="106"/>
      <c r="F2" s="46"/>
    </row>
    <row r="3" spans="1:11" ht="63" x14ac:dyDescent="0.25">
      <c r="A3" s="47" t="s">
        <v>43</v>
      </c>
      <c r="B3" s="45"/>
      <c r="C3" s="110" t="s">
        <v>14</v>
      </c>
      <c r="D3" s="111"/>
      <c r="E3" s="112"/>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13" t="str">
        <f>CONCATENATE(H21,"_",I21,"_",J21,"_CO")</f>
        <v>LE_07_04_CO</v>
      </c>
      <c r="E5" s="114"/>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99" t="str">
        <f>CONCATENATE("SolicitudGrafica_",D5,".xls")</f>
        <v>SolicitudGrafica_LE_07_04_CO.xls</v>
      </c>
      <c r="E7" s="99"/>
      <c r="F7" s="100"/>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101" t="s">
        <v>41</v>
      </c>
      <c r="B13" s="102"/>
      <c r="C13" s="102"/>
      <c r="D13" s="102"/>
      <c r="E13" s="102"/>
      <c r="F13" s="103"/>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104" t="s">
        <v>49</v>
      </c>
      <c r="D15" s="105"/>
      <c r="E15" s="105"/>
      <c r="F15" s="106"/>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07" t="str">
        <f>CONCATENATE(H21,"_",I21,"_",J21,"_",K45)</f>
        <v>LE_07_04_REC10</v>
      </c>
      <c r="E17" s="108"/>
      <c r="F17" s="109"/>
      <c r="J17" s="36">
        <v>14</v>
      </c>
      <c r="K17" s="36">
        <v>14</v>
      </c>
    </row>
    <row r="18" spans="1:11" ht="79.5" thickBot="1" x14ac:dyDescent="0.3">
      <c r="A18" s="47" t="s">
        <v>48</v>
      </c>
      <c r="B18" s="45"/>
      <c r="C18" s="76" t="s">
        <v>128</v>
      </c>
      <c r="D18" s="99" t="str">
        <f>CONCATENATE("SolicitudGrafica_",D17,".xls")</f>
        <v>SolicitudGrafica_LE_07_04_REC10.xls</v>
      </c>
      <c r="E18" s="99"/>
      <c r="F18" s="100"/>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15" t="s">
        <v>56</v>
      </c>
      <c r="B1" s="115" t="s">
        <v>63</v>
      </c>
      <c r="C1" s="115" t="s">
        <v>64</v>
      </c>
      <c r="D1" s="115" t="s">
        <v>5</v>
      </c>
      <c r="E1" s="115" t="s">
        <v>65</v>
      </c>
      <c r="F1" s="115" t="s">
        <v>66</v>
      </c>
      <c r="G1" s="115" t="s">
        <v>67</v>
      </c>
      <c r="H1" s="116" t="s">
        <v>68</v>
      </c>
      <c r="I1" s="116"/>
      <c r="J1" s="116"/>
    </row>
    <row r="2" spans="1:11" x14ac:dyDescent="0.25">
      <c r="A2" s="115"/>
      <c r="B2" s="115"/>
      <c r="C2" s="115"/>
      <c r="D2" s="115"/>
      <c r="E2" s="115"/>
      <c r="F2" s="115"/>
      <c r="G2" s="115"/>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2015-04-14T21:43:22Z</dcterms:modified>
</cp:coreProperties>
</file>