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1" i="1"/>
  <c r="F11" i="1"/>
  <c r="G11" i="1"/>
  <c r="A12" i="1"/>
  <c r="F12" i="1"/>
  <c r="G12" i="1"/>
  <c r="A13" i="1"/>
  <c r="F13" i="1"/>
  <c r="G13" i="1"/>
  <c r="A14"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<sst xmlns="http://schemas.openxmlformats.org/spreadsheetml/2006/main" count="255" uniqueCount="168">
  <si>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</si>
  <si>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</si>
  <si>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</si>
  <si>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</si>
  <si>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</si>
  <si>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</si>
  <si>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</si>
  <si>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</si>
  <si>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</si>
  <si>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</si>
  <si>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</si>
  <si>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</si>
  <si>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</si>
  <si>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</si>
  <si>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</si>
  <si>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</si>
  <si>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</si>
  <si>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</si>
  <si>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</si>
  <si>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</si>
  <si>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</si>
  <si>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</si>
  <si>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</si>
  <si>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</si>
  <si>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</si>
  <si>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</si>
  <si>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</si>
  <si>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</si>
  <si>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</si>
  <si>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</si>
  <si>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</si>
  <si>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</si>
  <si>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</si>
  <si>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</si>
  <si>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</si>
  <si>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</si>
  <si>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</si>
  <si>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</si>
  <si>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</si>
  <si>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</si>
  <si>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</si>
  <si>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</si>
  <si>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</si>
  <si>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</si>
  <si>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</si>
  <si>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</si>
  <si>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</si>
  <si>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</si>
  <si>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</si>
  <si>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</si>
  <si>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</si>
  <si>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</si>
  <si>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</si>
  <si>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</si>
  <si>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</si>
  <si>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</si>
  <si>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</si>
  <si>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</si>
  <si>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</si>
  <si>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</si>
  <si>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</si>
  <si>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</si>
  <si>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</si>
  <si>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</si>
  <si>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</si>
  <si>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</si>
  <si>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</si>
  <si>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</si>
  <si>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</si>
  <si>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</si>
  <si>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</si>
  <si>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</si>
  <si>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</si>
  <si>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</si>
  <si>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</si>
  <si>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</si>
  <si>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</si>
  <si>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</si>
  <si>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</si>
  <si>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</si>
  <si>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</si>
  <si>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</si>
  <si>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</si>
  <si>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</si>
  <si>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</si>
  <si>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</si>
  <si>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</si>
  <si>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</si>
  <si>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</si>
  <si>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</si>
  <si>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</si>
  <si>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</si>
  <si>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</si>
  <si>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</si>
  <si>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</si>
  <si>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</si>
  <si>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</si>
  <si>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</si>
  <si>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</si>
  <si>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</si>
  <si>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</si>
  <si>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</si>
  <si>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</si>
  <si>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</si>
  <si>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</si>
  <si>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</si>
  <si>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</si>
  <si>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</si>
  <si>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</si>
  <si>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</si>
  <si>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</si>
  <si>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</si>
  <si>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</si>
  <si>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</si>
  <si>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</si>
  <si>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</si>
  <si>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</si>
  <si>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</si>
  <si>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</si>
  <si>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</si>
  <si>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</si>
  <si>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</si>
  <si>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</si>
  <si>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</si>
  <si>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</si>
  <si>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</si>
  <si>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</si>
  <si>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</si>
  <si>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</si>
  <si>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</si>
  <si>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</si>
  <si>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</si>
  <si>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</si>
  <si>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</si>
  <si>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</si>
  <si>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</si>
  <si>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</si>
  <si>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</si>
  <si>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</si>
  <si>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</si>
  <si>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</si>
  <si>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</si>
  <si>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</si>
  <si>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</si>
  <si>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</si>
  <si>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ser humano, un ser social</t>
  </si>
  <si>
    <t>Flor Angela Buitrago Escobar</t>
  </si>
  <si>
    <t>CS_11_08_REC20</t>
  </si>
  <si>
    <t>F1</t>
  </si>
  <si>
    <t>Creo es es este, porque es recurso aprovechado</t>
  </si>
  <si>
    <t>Fotografía</t>
  </si>
  <si>
    <t>Horizontal</t>
  </si>
  <si>
    <t>campo</t>
  </si>
  <si>
    <t>joven en la ciudad</t>
  </si>
  <si>
    <t>Profesora con niñas</t>
  </si>
  <si>
    <t>Vertical</t>
  </si>
  <si>
    <t>http://upload.wikimedia.org/wikipedia/commons/c/cb/Dinero_de_Colombia.png</t>
  </si>
  <si>
    <t>dinero colombiano</t>
  </si>
  <si>
    <t>si hay una mejor, sería conveniente. No sé si esta tenga problemas de derechos de uso.</t>
  </si>
  <si>
    <t>mujeres cartageneras</t>
  </si>
  <si>
    <t>mujeres misak</t>
  </si>
  <si>
    <t xml:space="preserve">joven  </t>
  </si>
  <si>
    <t>es una foto digamos "genérica": un joven latino. Se puede usar otra que ya tenga Aula Planeta</t>
  </si>
  <si>
    <t>no sé si en Aula Planeta hay otra foto de una persona de los Llanos orientales, para que no haya que comprar esta</t>
  </si>
  <si>
    <t>niña vaquerita</t>
  </si>
  <si>
    <t>anciano</t>
  </si>
  <si>
    <t>se puede usar otra, de un hombre latino de edad</t>
  </si>
  <si>
    <t>2ESO/Ciencias sociales, geografìa e historia /La organización del mundo actual/ El ser humano, un ser social/Profundiza: la sociedad.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</si>
</sst>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theme="1"/>
      <name val="Times New Roman"/>
      <family val="1"/>
    </font>
    <font>
      <sz val="10"/>
      <color rgb="FF000000"/>
      <name val="Century Gothic"/>
      <family val="2"/>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64" fontId="9" fillId="0" borderId="0" xfId="0" applyNumberFormat="1" applyFont="1" applyBorder="1" applyAlignment="1">
      <alignment horizontal="left"/>
    </xf>
    <xf numFmtId="0" fontId="9" fillId="0" borderId="5" xfId="0" applyFont="1" applyFill="1" applyBorder="1" applyAlignment="1">
      <alignment vertical="center" wrapText="1"/>
    </xf>
    <xf numFmtId="0" fontId="22" fillId="0" borderId="0" xfId="0" applyFont="1" applyAlignment="1">
      <alignment vertical="center"/>
    </xf>
    <xf numFmtId="0" fontId="23" fillId="0" borderId="5" xfId="0" applyFont="1" applyBorder="1" applyAlignment="1">
      <alignment vertical="center" wrapText="1"/>
    </xf>
    <xf numFmtId="0" fontId="3" fillId="5" borderId="36" xfId="0" applyFont="1" applyFill="1" applyBorder="1" applyAlignment="1">
      <alignment horizontal="center" vertical="center" wrapText="1"/>
    </xf>
    <xf numFmtId="0" fontId="14" fillId="0" borderId="5" xfId="0" applyFont="1" applyBorder="1" applyAlignment="1">
      <alignment horizontal="left" vertical="center"/>
    </xf>
    <xf numFmtId="0" fontId="24" fillId="0" borderId="5" xfId="51" applyFont="1" applyBorder="1" applyAlignment="1">
      <alignment horizontal="left" vertical="center"/>
    </xf>
    <xf numFmtId="0" fontId="14" fillId="0" borderId="5" xfId="0" applyFont="1" applyBorder="1" applyAlignment="1">
      <alignment vertical="center" wrapText="1"/>
    </xf>
    <xf numFmtId="0" fontId="1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pload.wikimedia.org/wikipedia/commons/c/cb/Dinero_de_Colombia.pn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A6" sqref="A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5" t="s">
        <v>23</v>
      </c>
      <c r="D2" s="96"/>
      <c r="F2" s="88" t="s">
        <v>0</v>
      </c>
      <c r="G2" s="89"/>
      <c r="H2" s="55"/>
      <c r="I2" s="55"/>
      <c r="J2" s="16"/>
    </row>
    <row r="3" spans="1:16" ht="15.75" x14ac:dyDescent="0.25">
      <c r="A3" s="1"/>
      <c r="B3" s="4" t="s">
        <v>8</v>
      </c>
      <c r="C3" s="97">
        <v>11</v>
      </c>
      <c r="D3" s="98"/>
      <c r="F3" s="90">
        <v>42108</v>
      </c>
      <c r="G3" s="91"/>
      <c r="H3" s="55"/>
      <c r="I3" s="55"/>
      <c r="J3" s="16"/>
    </row>
    <row r="4" spans="1:16" ht="16.5" x14ac:dyDescent="0.3">
      <c r="A4" s="1"/>
      <c r="B4" s="4" t="s">
        <v>54</v>
      </c>
      <c r="C4" s="97" t="s">
        <v>145</v>
      </c>
      <c r="D4" s="98"/>
      <c r="E4" s="5"/>
      <c r="F4" s="54" t="s">
        <v>55</v>
      </c>
      <c r="G4" s="53" t="s">
        <v>56</v>
      </c>
      <c r="H4" s="55"/>
      <c r="I4" s="55"/>
      <c r="J4" s="16"/>
      <c r="K4" s="16"/>
    </row>
    <row r="5" spans="1:16" ht="16.5" thickBot="1" x14ac:dyDescent="0.3">
      <c r="A5" s="1"/>
      <c r="B5" s="6" t="s">
        <v>1</v>
      </c>
      <c r="C5" s="99" t="s">
        <v>146</v>
      </c>
      <c r="D5" s="100"/>
      <c r="E5" s="5"/>
      <c r="F5" s="52" t="str">
        <f>IF(G4="Recurso","Motor del recurso","")</f>
        <v>Motor del recurso</v>
      </c>
      <c r="G5" s="52" t="s">
        <v>148</v>
      </c>
      <c r="H5" s="79" t="s">
        <v>149</v>
      </c>
      <c r="I5" s="76"/>
      <c r="J5" s="16"/>
      <c r="K5" s="16"/>
    </row>
    <row r="6" spans="1:16" ht="16.5" thickBot="1" x14ac:dyDescent="0.3">
      <c r="A6" s="1"/>
      <c r="B6" s="1"/>
      <c r="C6" s="1"/>
      <c r="D6" s="1"/>
      <c r="E6" s="7"/>
      <c r="F6" s="1"/>
      <c r="G6" s="1"/>
      <c r="H6" s="81" t="s">
        <v>167</v>
      </c>
      <c r="I6" s="55"/>
      <c r="J6" s="16"/>
      <c r="K6" s="16"/>
    </row>
    <row r="7" spans="1:16" ht="15" customHeight="1" x14ac:dyDescent="0.25">
      <c r="A7" s="1"/>
      <c r="B7" s="39" t="s">
        <v>40</v>
      </c>
      <c r="C7" s="8" t="s">
        <v>147</v>
      </c>
      <c r="D7" s="38"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35" t="s">
        <v>2</v>
      </c>
      <c r="B9" s="83" t="s">
        <v>9</v>
      </c>
      <c r="C9" s="24" t="s">
        <v>3</v>
      </c>
      <c r="D9" s="24" t="s">
        <v>4</v>
      </c>
      <c r="E9" s="24" t="s">
        <v>5</v>
      </c>
      <c r="F9" s="75" t="s">
        <v>61</v>
      </c>
      <c r="G9" s="75" t="s">
        <v>59</v>
      </c>
      <c r="H9" s="75" t="s">
        <v>60</v>
      </c>
      <c r="I9" s="75" t="s">
        <v>121</v>
      </c>
      <c r="J9" s="25" t="s">
        <v>6</v>
      </c>
      <c r="K9" s="26" t="s">
        <v>7</v>
      </c>
    </row>
    <row r="10" spans="1:16" s="12" customFormat="1" x14ac:dyDescent="0.25">
      <c r="A10" s="13" t="str">
        <f>IF(OR(B10&lt;&gt;"",J10&lt;&gt;""),"IMG01","")</f>
        <v>IMG01</v>
      </c>
      <c r="B10" s="84">
        <v>106976051</v>
      </c>
      <c r="C10" s="27" t="str">
        <f>IF(OR(B10&lt;&gt;"",J10&lt;&gt;""),IF($G$4="Recurso",CONCATENATE($G$4," ",$G$5),$G$4),"")</f>
        <v>Recurso F1</v>
      </c>
      <c r="D10" s="14" t="s">
        <v>150</v>
      </c>
      <c r="E10" s="14" t="s">
        <v>151</v>
      </c>
      <c r="F10" s="14" t="str">
        <f>IF(OR(B10&lt;&gt;"",J10&lt;&gt;""),CONCATENATE($C$7,"_",$A10,IF($G$4="Cuaderno de Estudio","_small",CONCATENATE(IF(I10="","","n"),IF(LEFT($G$5,1)="F",".jpg",".png")))),"")</f>
        <v>CS_11_08_REC20_IMG01.jpg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0" t="s">
        <v>152</v>
      </c>
      <c r="K10" s="86"/>
    </row>
    <row r="11" spans="1:16" s="12" customFormat="1" ht="13.9" customHeight="1" x14ac:dyDescent="0.25">
      <c r="A11" s="13" t="str">
        <f>IF(OR(B11&lt;&gt;"",J11&lt;&gt;""),CONCATENATE(LEFT(A10,3),IF(MID(A10,4,2)+1&lt;10,CONCATENATE("0",MID(A10,4,2)+1))),"")</f>
        <v>IMG02</v>
      </c>
      <c r="B11" s="84">
        <v>238451692</v>
      </c>
      <c r="C11" s="27" t="str">
        <f t="shared" ref="C11:C22" si="0">IF(OR(B11&lt;&gt;"",J11&lt;&gt;""),IF($G$4="Recurso",CONCATENATE($G$4," ",$G$5),$G$4),"")</f>
        <v>Recurso F1</v>
      </c>
      <c r="D11" s="80" t="s">
        <v>150</v>
      </c>
      <c r="E11" s="14" t="s">
        <v>151</v>
      </c>
      <c r="F11" s="14" t="str">
        <f t="shared" ref="F11:F74" si="1">IF(OR(B11&lt;&gt;"",J11&lt;&gt;""),CONCATENATE($C$7,"_",$A11,IF($G$4="Cuaderno de Estudio","_small",CONCATENATE(IF(I11="","","n"),IF(LEFT($G$5,1)="F",".jpg",".png")))),"")</f>
        <v>CS_11_08_REC20_IMG02.jpg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6" t="s">
        <v>153</v>
      </c>
      <c r="K11" s="80"/>
    </row>
    <row r="12" spans="1:16" s="12" customFormat="1" x14ac:dyDescent="0.25">
      <c r="A12" s="13" t="str">
        <f t="shared" ref="A12:A30" si="3">IF(OR(B12&lt;&gt;"",J12&lt;&gt;""),CONCATENATE(LEFT(A11,3),IF(MID(A11,4,2)+1&lt;10,CONCATENATE("0",MID(A11,4,2)+1))),"")</f>
        <v>IMG03</v>
      </c>
      <c r="B12" s="84">
        <v>94699651</v>
      </c>
      <c r="C12" s="27" t="str">
        <f t="shared" si="0"/>
        <v>Recurso F1</v>
      </c>
      <c r="D12" s="80" t="s">
        <v>150</v>
      </c>
      <c r="E12" s="14" t="s">
        <v>155</v>
      </c>
      <c r="F12" s="14" t="str">
        <f t="shared" si="1"/>
        <v>CS_11_08_REC20_IMG03.jpg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87" t="s">
        <v>154</v>
      </c>
      <c r="K12" s="86"/>
    </row>
    <row r="13" spans="1:16" s="12" customFormat="1" ht="40.5" x14ac:dyDescent="0.25">
      <c r="A13" s="13" t="str">
        <f t="shared" si="3"/>
        <v>IMG04</v>
      </c>
      <c r="B13" s="85" t="s">
        <v>156</v>
      </c>
      <c r="C13" s="27" t="str">
        <f t="shared" si="0"/>
        <v>Recurso F1</v>
      </c>
      <c r="D13" s="80" t="s">
        <v>150</v>
      </c>
      <c r="E13" s="80" t="s">
        <v>155</v>
      </c>
      <c r="F13" s="14" t="str">
        <f t="shared" si="1"/>
        <v>CS_11_08_REC20_IMG04.jpg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86" t="s">
        <v>157</v>
      </c>
      <c r="K13" s="86" t="s">
        <v>158</v>
      </c>
    </row>
    <row r="14" spans="1:16" s="12" customFormat="1" x14ac:dyDescent="0.25">
      <c r="A14" s="13" t="str">
        <f t="shared" si="3"/>
        <v>IMG05</v>
      </c>
      <c r="B14" s="84">
        <v>127328267</v>
      </c>
      <c r="C14" s="27" t="str">
        <f t="shared" si="0"/>
        <v>Recurso F1</v>
      </c>
      <c r="D14" s="80" t="s">
        <v>150</v>
      </c>
      <c r="E14" s="80" t="s">
        <v>155</v>
      </c>
      <c r="F14" s="14" t="str">
        <f t="shared" si="1"/>
        <v>CS_11_08_REC20_IMG05.jpg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86" t="s">
        <v>159</v>
      </c>
      <c r="K14" s="86"/>
    </row>
    <row r="15" spans="1:16" s="12" customFormat="1" x14ac:dyDescent="0.25">
      <c r="A15" s="13" t="str">
        <f t="shared" si="3"/>
        <v>IMG06</v>
      </c>
      <c r="B15" s="84">
        <v>155008904</v>
      </c>
      <c r="C15" s="27" t="str">
        <f t="shared" si="0"/>
        <v>Recurso F1</v>
      </c>
      <c r="D15" s="80" t="s">
        <v>150</v>
      </c>
      <c r="E15" s="80" t="s">
        <v>155</v>
      </c>
      <c r="F15" s="14" t="str">
        <f t="shared" si="1"/>
        <v>CS_11_08_REC20_IMG06.jpg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82" t="s">
        <v>160</v>
      </c>
      <c r="K15" s="82"/>
    </row>
    <row r="16" spans="1:16" s="12" customFormat="1" ht="40.5" x14ac:dyDescent="0.25">
      <c r="A16" s="13" t="str">
        <f t="shared" si="3"/>
        <v>IMG07</v>
      </c>
      <c r="B16" s="84">
        <v>213159280</v>
      </c>
      <c r="C16" s="27" t="str">
        <f t="shared" si="0"/>
        <v>Recurso F1</v>
      </c>
      <c r="D16" s="80" t="s">
        <v>150</v>
      </c>
      <c r="E16" s="80" t="s">
        <v>155</v>
      </c>
      <c r="F16" s="14" t="str">
        <f t="shared" si="1"/>
        <v>CS_11_08_REC20_IMG07.jpg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82" t="s">
        <v>161</v>
      </c>
      <c r="K16" s="82" t="s">
        <v>162</v>
      </c>
    </row>
    <row r="17" spans="1:11" s="12" customFormat="1" ht="54" x14ac:dyDescent="0.25">
      <c r="A17" s="13" t="str">
        <f t="shared" si="3"/>
        <v>IMG08</v>
      </c>
      <c r="B17" s="84">
        <v>184745123</v>
      </c>
      <c r="C17" s="27" t="str">
        <f t="shared" si="0"/>
        <v>Recurso F1</v>
      </c>
      <c r="D17" s="80" t="s">
        <v>150</v>
      </c>
      <c r="E17" s="80" t="s">
        <v>155</v>
      </c>
      <c r="F17" s="14" t="str">
        <f t="shared" si="1"/>
        <v>CS_11_08_REC20_IMG08.jpg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82" t="s">
        <v>164</v>
      </c>
      <c r="K17" s="82" t="s">
        <v>163</v>
      </c>
    </row>
    <row r="18" spans="1:11" s="12" customFormat="1" ht="27" x14ac:dyDescent="0.25">
      <c r="A18" s="13" t="str">
        <f t="shared" si="3"/>
        <v>IMG09</v>
      </c>
      <c r="B18" s="84">
        <v>129923210</v>
      </c>
      <c r="C18" s="27" t="str">
        <f t="shared" si="0"/>
        <v>Recurso F1</v>
      </c>
      <c r="D18" s="80" t="s">
        <v>150</v>
      </c>
      <c r="E18" s="80" t="s">
        <v>155</v>
      </c>
      <c r="F18" s="14" t="str">
        <f t="shared" si="1"/>
        <v>CS_11_08_REC20_IMG09.jpg</v>
      </c>
      <c r="G18" s="14" t="str">
        <f>IF(F18&lt;&gt;"",IF($G$4="Recurso",IF(LEFT($G$5,1)="M",VLOOKUP($G$5,'Definición técnica de imagenes'!$A$3:$G$17,5,FALSE),IF($G$5="F1",'Definición técnica de imagenes'!$E$15,'Definición técnica de imagenes'!$F$13)),'Definición técnica de imagenes'!$E$16),"")</f>
        <v>950 x 608 px</v>
      </c>
      <c r="H18" s="14" t="str">
        <f t="shared" si="2"/>
        <v/>
      </c>
      <c r="I18" s="14" t="str">
        <f>IF(OR(B18&lt;&gt;"",J18&lt;&gt;""),IF($G$4="Recurso",IF(LEFT($G$5,1)="M",IF(VLOOKUP($G$5,'Definición técnica de imagenes'!$A$3:$G$17,6,FALSE)=0,"",VLOOKUP($G$5,'Definición técnica de imagenes'!$A$3:$G$17,6,FALSE)),IF($G$5="F1","","")),'Definición técnica de imagenes'!$F$16),"")</f>
        <v/>
      </c>
      <c r="J18" s="82" t="s">
        <v>165</v>
      </c>
      <c r="K18" s="82" t="s">
        <v>166</v>
      </c>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3"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3" t="s">
        <v>38</v>
      </c>
      <c r="B1" s="104"/>
      <c r="C1" s="104"/>
      <c r="D1" s="104"/>
      <c r="E1" s="104"/>
      <c r="F1" s="105"/>
    </row>
    <row r="2" spans="1:11" x14ac:dyDescent="0.25">
      <c r="A2" s="45" t="s">
        <v>42</v>
      </c>
      <c r="B2" s="46"/>
      <c r="C2" s="106" t="s">
        <v>13</v>
      </c>
      <c r="D2" s="107"/>
      <c r="E2" s="108"/>
      <c r="F2" s="47"/>
    </row>
    <row r="3" spans="1:11" ht="63" x14ac:dyDescent="0.25">
      <c r="A3" s="48" t="s">
        <v>43</v>
      </c>
      <c r="B3" s="46"/>
      <c r="C3" s="112" t="s">
        <v>14</v>
      </c>
      <c r="D3" s="113"/>
      <c r="E3" s="114"/>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5" t="str">
        <f>CONCATENATE(H21,"_",I21,"_",J21,"_CO")</f>
        <v>LE_07_04_CO</v>
      </c>
      <c r="E5" s="116"/>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101" t="str">
        <f>CONCATENATE("SolicitudGrafica_",D5,".xls")</f>
        <v>SolicitudGrafica_LE_07_04_CO.xls</v>
      </c>
      <c r="E7" s="101"/>
      <c r="F7" s="102"/>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103" t="s">
        <v>41</v>
      </c>
      <c r="B13" s="104"/>
      <c r="C13" s="104"/>
      <c r="D13" s="104"/>
      <c r="E13" s="104"/>
      <c r="F13" s="105"/>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6" t="s">
        <v>49</v>
      </c>
      <c r="D15" s="107"/>
      <c r="E15" s="107"/>
      <c r="F15" s="108"/>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9" t="str">
        <f>CONCATENATE(H21,"_",I21,"_",J21,"_",K45)</f>
        <v>LE_07_04_REC10</v>
      </c>
      <c r="E17" s="110"/>
      <c r="F17" s="111"/>
      <c r="J17" s="37">
        <v>14</v>
      </c>
      <c r="K17" s="37">
        <v>14</v>
      </c>
    </row>
    <row r="18" spans="1:11" ht="79.5" thickBot="1" x14ac:dyDescent="0.3">
      <c r="A18" s="48" t="s">
        <v>48</v>
      </c>
      <c r="B18" s="46"/>
      <c r="C18" s="77" t="s">
        <v>128</v>
      </c>
      <c r="D18" s="101" t="str">
        <f>CONCATENATE("SolicitudGrafica_",D17,".xls")</f>
        <v>SolicitudGrafica_LE_07_04_REC10.xls</v>
      </c>
      <c r="E18" s="101"/>
      <c r="F18" s="102"/>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7" t="s">
        <v>56</v>
      </c>
      <c r="B1" s="117" t="s">
        <v>63</v>
      </c>
      <c r="C1" s="117" t="s">
        <v>64</v>
      </c>
      <c r="D1" s="117" t="s">
        <v>5</v>
      </c>
      <c r="E1" s="117" t="s">
        <v>65</v>
      </c>
      <c r="F1" s="117" t="s">
        <v>66</v>
      </c>
      <c r="G1" s="117" t="s">
        <v>67</v>
      </c>
      <c r="H1" s="118" t="s">
        <v>68</v>
      </c>
      <c r="I1" s="118"/>
      <c r="J1" s="118"/>
    </row>
    <row r="2" spans="1:11" x14ac:dyDescent="0.25">
      <c r="A2" s="117"/>
      <c r="B2" s="117"/>
      <c r="C2" s="117"/>
      <c r="D2" s="117"/>
      <c r="E2" s="117"/>
      <c r="F2" s="117"/>
      <c r="G2" s="117"/>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2015-04-14T22:38:24Z</dcterms:modified>
</cp:coreProperties>
</file>