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562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K45" i="2"/>
  <c r="D17" i="2" s="1"/>
  <c r="D18" i="2" s="1"/>
  <c r="J21" i="2"/>
  <c r="I21" i="2"/>
  <c r="H21" i="2"/>
  <c r="D5" i="2"/>
  <c r="D7"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M8" i="1"/>
  <c r="M7" i="1"/>
  <c r="M6" i="1"/>
  <c r="M5" i="1"/>
  <c r="F5" i="1"/>
  <c r="M4" i="1"/>
  <c r="M3" i="1"/>
  <c r="M2" i="1"/>
  <c r="M1" i="1"/>
  <c r="E9" i="1" s="1"/>
  <c r="A12" i="1" l="1"/>
  <c r="A13" i="1" s="1"/>
  <c r="F11" i="1"/>
  <c r="G11" i="1" s="1"/>
  <c r="H11" i="1"/>
  <c r="H10" i="1"/>
  <c r="F10" i="1"/>
  <c r="G10" i="1" s="1"/>
  <c r="F13" i="1" l="1"/>
  <c r="G13" i="1" s="1"/>
  <c r="H13" i="1"/>
  <c r="F12" i="1"/>
  <c r="G12" i="1" s="1"/>
  <c r="H12"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F20" i="1" l="1"/>
  <c r="G20" i="1" s="1"/>
  <c r="H20" i="1"/>
  <c r="A21" i="1"/>
  <c r="F21" i="1" l="1"/>
  <c r="G21" i="1" s="1"/>
  <c r="H21" i="1"/>
  <c r="A22" i="1"/>
  <c r="F22" i="1" l="1"/>
  <c r="G22" i="1" s="1"/>
  <c r="H22" i="1"/>
  <c r="A23" i="1"/>
  <c r="F23" i="1" l="1"/>
  <c r="G23" i="1" s="1"/>
  <c r="H23" i="1"/>
  <c r="A24" i="1"/>
  <c r="F24" i="1" l="1"/>
  <c r="G24" i="1" s="1"/>
  <c r="H24" i="1"/>
  <c r="A25" i="1"/>
  <c r="F25" i="1" l="1"/>
  <c r="G25" i="1" s="1"/>
  <c r="H25" i="1"/>
  <c r="A26" i="1"/>
  <c r="F26" i="1" l="1"/>
  <c r="G26" i="1" s="1"/>
  <c r="H26" i="1"/>
  <c r="A27" i="1"/>
  <c r="F27" i="1" l="1"/>
  <c r="G27" i="1" s="1"/>
  <c r="H27" i="1"/>
  <c r="A28" i="1"/>
  <c r="F28" i="1" l="1"/>
  <c r="G28" i="1" s="1"/>
  <c r="H28" i="1"/>
  <c r="A29" i="1"/>
  <c r="F29" i="1" l="1"/>
  <c r="G29" i="1" s="1"/>
  <c r="H29" i="1"/>
  <c r="A30" i="1"/>
  <c r="F30" i="1" l="1"/>
  <c r="G30" i="1" s="1"/>
  <c r="H30" i="1"/>
  <c r="A31" i="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<sst xmlns="http://schemas.openxmlformats.org/spreadsheetml/2006/main" count="435" uniqueCount="222">
  <si>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</si>
  <si>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</si>
  <si>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</si>
  <si>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</si>
  <si>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</si>
  <si>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</si>
  <si>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</si>
  <si>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</si>
  <si>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</si>
  <si>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</si>
  <si>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</si>
  <si>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</si>
  <si>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</si>
  <si>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</si>
  <si>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</si>
  <si>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</si>
  <si>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</si>
  <si>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</si>
  <si>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</si>
  <si>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</si>
  <si>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</si>
  <si>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</si>
  <si>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</si>
  <si>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</si>
  <si>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</si>
  <si>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</si>
  <si>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</si>
  <si>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</si>
  <si>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</si>
  <si>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</si>
  <si>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</si>
  <si>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</si>
  <si>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</si>
  <si>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</si>
  <si>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</si>
  <si>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</si>
  <si>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</si>
  <si>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</si>
  <si>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</si>
  <si>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</si>
  <si>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</si>
  <si>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</si>
  <si>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</si>
  <si>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</si>
  <si>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</si>
  <si>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</si>
  <si>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</si>
  <si>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</si>
  <si>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</si>
  <si>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</si>
  <si>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</si>
  <si>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</si>
  <si>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</si>
  <si>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</si>
  <si>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</si>
  <si>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</si>
  <si>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</si>
  <si>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</si>
  <si>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</si>
  <si>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</si>
  <si>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</si>
  <si>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</si>
  <si>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</si>
  <si>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</si>
  <si>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</si>
  <si>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</si>
  <si>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</si>
  <si>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</si>
  <si>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</si>
  <si>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</si>
  <si>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</si>
  <si>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</si>
  <si>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</si>
  <si>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</si>
  <si>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</si>
  <si>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</si>
  <si>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</si>
  <si>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</si>
  <si>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</si>
  <si>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</si>
  <si>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</si>
  <si>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</si>
  <si>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</si>
  <si>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</si>
  <si>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</si>
  <si>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</si>
  <si>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</si>
  <si>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</si>
  <si>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</si>
  <si>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</si>
  <si>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</si>
  <si>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</si>
  <si>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</si>
  <si>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</si>
  <si>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</si>
  <si>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</si>
  <si>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</si>
  <si>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</si>
  <si>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</si>
  <si>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</si>
  <si>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</si>
  <si>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</si>
  <si>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</si>
  <si>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</si>
  <si>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</si>
  <si>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</si>
  <si>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</si>
  <si>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</si>
  <si>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</si>
  <si>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</si>
  <si>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</si>
  <si>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</si>
  <si>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</si>
  <si>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</si>
  <si>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</si>
  <si>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</si>
  <si>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</si>
  <si>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</si>
  <si>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</si>
  <si>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</si>
  <si>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</si>
  <si>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</si>
  <si>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</si>
  <si>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</si>
  <si>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</si>
  <si>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</si>
  <si>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</si>
  <si>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</si>
  <si>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</si>
  <si>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</si>
  <si>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</si>
  <si>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</si>
  <si>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</si>
  <si>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</si>
  <si>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</si>
  <si>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</si>
  <si>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</si>
  <si>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</si>
  <si>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</si>
  <si>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</si>
  <si>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</si>
  <si>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</si>
  <si>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</si>
  <si>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</si>
  <si>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</si>
  <si>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</si>
  <si>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</si>
  <si>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</si>
  <si>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</si>
  <si>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</si>
  <si>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</si>
  <si>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</si>
  <si>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</si>
  <si>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</si>
  <si>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</si>
  <si>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</si>
  <si>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</si>
  <si>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</si>
  <si>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</si>
  <si>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</si>
  <si>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</si>
  <si>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</si>
  <si>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</si>
  <si>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</si>
  <si>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</si>
  <si>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</si>
  <si>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</si>
  <si>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</si>
  <si>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</si>
  <si>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</si>
  <si>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</si>
  <si>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</si>
  <si>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</si>
  <si>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</si>
  <si>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</si>
  <si>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</si>
  <si>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</si>
  <si>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</si>
  <si>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</si>
  <si>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</si>
  <si>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</si>
  <si>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</si>
  <si>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</si>
  <si>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</si>
  <si>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</si>
  <si>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</si>
  <si>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</si>
  <si>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Marcela Guevara B.</t>
  </si>
  <si>
    <t>Cuaderno de Estudio</t>
  </si>
  <si>
    <t>El universo</t>
  </si>
  <si>
    <t>CS_06_07_CO</t>
  </si>
  <si>
    <t>5° Primaria/Ciencias sociales/El universo/El origen del universo</t>
  </si>
  <si>
    <t>Fotografía</t>
  </si>
  <si>
    <t>Cielo nocturno vibrante con estrellas y nebulosa</t>
  </si>
  <si>
    <t>Galaxia en forma de espiral</t>
  </si>
  <si>
    <t>Protuberancias sobre la superficie del Sol formadas por gas electrificado</t>
  </si>
  <si>
    <t>Planeta Tierra</t>
  </si>
  <si>
    <t>Plutón</t>
  </si>
  <si>
    <t>La Luna</t>
  </si>
  <si>
    <t>Trozos de meteoritos</t>
  </si>
  <si>
    <t>Vector de horóscopos con estrellas brilllantes en el cosmos</t>
  </si>
  <si>
    <t xml:space="preserve">Calendario maya
</t>
  </si>
  <si>
    <t>5° Primaria/Ciencias sociales/El universo/La observación del universo</t>
  </si>
  <si>
    <t>Telescopio espacial Hubble</t>
  </si>
  <si>
    <t>5° Primaria/Ciencias sociales/El universo/Los componentes del universo</t>
  </si>
  <si>
    <t>5° Primaria/Ciencias sociales/El universo/Los componentes del universo/Las estrellas</t>
  </si>
  <si>
    <t>Constelación de la Osa Menor</t>
  </si>
  <si>
    <t>1° ESO/Biología y geología/El universo y el sistema solar/El sistema solar/El Sol</t>
  </si>
  <si>
    <t>Representación gráfica computarizada de un protoplaneta</t>
  </si>
  <si>
    <t>Vía Láctea</t>
  </si>
  <si>
    <t>5° Primaria/Ciencias sociales/El universo/Los componentes del universo/Los planetas/El sistema solar</t>
  </si>
  <si>
    <t xml:space="preserve">
El sistema solar
</t>
  </si>
  <si>
    <t xml:space="preserve">
5° Primaria/Ciencias sociales/El universo/Los componentes del universo/Los planetas/El sistema solar</t>
  </si>
  <si>
    <t>Mercurio</t>
  </si>
  <si>
    <t>Saturno</t>
  </si>
  <si>
    <t>5° Primaria/Ciencias sociales/El universo/Los componentes del universo/Los otros cuerpos celestes/Los satélites</t>
  </si>
  <si>
    <t>El cometa Halley</t>
  </si>
  <si>
    <t>5° Primaria/Ciencias sociales/El universo/Los componentes del universo/Los otros cuerpos celestes/Los cometas</t>
  </si>
  <si>
    <t>El sistema solar y el cinturón de asteroides</t>
  </si>
  <si>
    <t>Satélite - nave espacial</t>
  </si>
  <si>
    <t>Estampilla de Neil Armstrong</t>
  </si>
  <si>
    <t xml:space="preserve">Estampilla de Yuri Gagarin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</si>
</sst>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9" activePane="bottomLeft" state="frozen"/>
      <selection pane="bottomLeft" activeCell="K46" sqref="J46:K6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5" t="s">
        <v>23</v>
      </c>
      <c r="D2" s="86"/>
      <c r="F2" s="78" t="s">
        <v>0</v>
      </c>
      <c r="G2" s="79"/>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87">
        <v>6</v>
      </c>
      <c r="D3" s="88"/>
      <c r="F3" s="80">
        <v>42377</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189</v>
      </c>
      <c r="D4" s="88"/>
      <c r="E4" s="5"/>
      <c r="F4" s="37" t="s">
        <v>55</v>
      </c>
      <c r="G4" s="71" t="s">
        <v>188</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40.5" x14ac:dyDescent="0.25">
      <c r="A10" s="12" t="str">
        <f>IF(OR(B10&lt;&gt;"",J10&lt;&gt;""),"IMG01","")</f>
        <v>IMG01</v>
      </c>
      <c r="B10" s="62" t="s">
        <v>191</v>
      </c>
      <c r="C10" s="20" t="str">
        <f t="shared" ref="C10:C41" si="0">IF(OR(B10&lt;&gt;"",J10&lt;&gt;""),IF($G$4="Recurso",CONCATENATE($G$4," ",$G$5),$G$4),"")</f>
        <v>Cuaderno de Estudio</v>
      </c>
      <c r="D10" s="63" t="s">
        <v>192</v>
      </c>
      <c r="E10" s="63" t="s">
        <v>154</v>
      </c>
      <c r="F10" s="13" t="str">
        <f t="shared" ref="F10" si="1">IF(OR(B10&lt;&gt;"",J10&lt;&gt;""),CONCATENATE($C$7,"_",$A10,IF($G$4="Cuaderno de Estudio","_small",CONCATENATE(IF(I10="","","n"),IF(LEFT($G$5,1)="F",".jpg",".png")))),"")</f>
        <v>CS_06_07_CO_IMG01_small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CS_06_07_CO_IMG01_zoom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209</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113468833</v>
      </c>
      <c r="C11" s="20" t="str">
        <f t="shared" si="0"/>
        <v>Cuaderno de Estudio</v>
      </c>
      <c r="D11" s="63" t="s">
        <v>192</v>
      </c>
      <c r="E11" s="63" t="s">
        <v>154</v>
      </c>
      <c r="F11" s="13" t="str">
        <f t="shared" ref="F11:F74" si="4">IF(OR(B11&lt;&gt;"",J11&lt;&gt;""),CONCATENATE($C$7,"_",$A11,IF($G$4="Cuaderno de Estudio","_small",CONCATENATE(IF(I11="","","n"),IF(LEFT($G$5,1)="F",".jpg",".png")))),"")</f>
        <v>CS_06_07_CO_IMG02_small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CS_06_07_CO_IMG02_zoom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t="s">
        <v>193</v>
      </c>
      <c r="K11" s="65"/>
      <c r="O11" s="2" t="str">
        <f>'Definición técnica de imagenes'!A13</f>
        <v>M101</v>
      </c>
    </row>
    <row r="12" spans="1:16" s="11" customFormat="1" ht="27" x14ac:dyDescent="0.25">
      <c r="A12" s="12" t="str">
        <f t="shared" si="3"/>
        <v>IMG03</v>
      </c>
      <c r="B12" s="62">
        <v>74195665</v>
      </c>
      <c r="C12" s="20" t="str">
        <f t="shared" si="0"/>
        <v>Cuaderno de Estudio</v>
      </c>
      <c r="D12" s="63" t="s">
        <v>192</v>
      </c>
      <c r="E12" s="63" t="s">
        <v>154</v>
      </c>
      <c r="F12" s="13" t="str">
        <f t="shared" si="4"/>
        <v>CS_06_07_CO_IMG03_small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CS_06_07_CO_IMG03_zoom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t="s">
        <v>200</v>
      </c>
      <c r="K12" s="64"/>
      <c r="O12" s="2" t="str">
        <f>'Definición técnica de imagenes'!A18</f>
        <v>Diaporama F1</v>
      </c>
    </row>
    <row r="13" spans="1:16" s="11" customFormat="1" ht="27" x14ac:dyDescent="0.25">
      <c r="A13" s="12" t="str">
        <f t="shared" si="3"/>
        <v>IMG04</v>
      </c>
      <c r="B13" s="62">
        <v>128506847</v>
      </c>
      <c r="C13" s="20" t="str">
        <f t="shared" si="0"/>
        <v>Cuaderno de Estudio</v>
      </c>
      <c r="D13" s="63" t="s">
        <v>192</v>
      </c>
      <c r="E13" s="63" t="s">
        <v>154</v>
      </c>
      <c r="F13" s="13" t="str">
        <f t="shared" si="4"/>
        <v>CS_06_07_CO_IMG04_small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CS_06_07_CO_IMG04_zoom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t="s">
        <v>201</v>
      </c>
      <c r="K13" s="64"/>
      <c r="O13" s="2" t="str">
        <f>'Definición técnica de imagenes'!A19</f>
        <v>F4</v>
      </c>
    </row>
    <row r="14" spans="1:16" s="11" customFormat="1" ht="54" x14ac:dyDescent="0.25">
      <c r="A14" s="12" t="str">
        <f t="shared" si="3"/>
        <v>IMG05</v>
      </c>
      <c r="B14" s="62" t="s">
        <v>202</v>
      </c>
      <c r="C14" s="20" t="str">
        <f t="shared" si="0"/>
        <v>Cuaderno de Estudio</v>
      </c>
      <c r="D14" s="63" t="s">
        <v>192</v>
      </c>
      <c r="E14" s="63" t="s">
        <v>154</v>
      </c>
      <c r="F14" s="13" t="str">
        <f t="shared" si="4"/>
        <v>CS_06_07_CO_IMG05_small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CS_06_07_CO_IMG05_zoom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t="s">
        <v>203</v>
      </c>
      <c r="K14" s="64"/>
      <c r="O14" s="2" t="str">
        <f>'Definición técnica de imagenes'!A22</f>
        <v>F6</v>
      </c>
    </row>
    <row r="15" spans="1:16" s="11" customFormat="1" ht="54" x14ac:dyDescent="0.25">
      <c r="A15" s="12" t="str">
        <f t="shared" si="3"/>
        <v>IMG06</v>
      </c>
      <c r="B15" s="62" t="s">
        <v>204</v>
      </c>
      <c r="C15" s="20" t="str">
        <f t="shared" si="0"/>
        <v>Cuaderno de Estudio</v>
      </c>
      <c r="D15" s="63" t="s">
        <v>192</v>
      </c>
      <c r="E15" s="63" t="s">
        <v>154</v>
      </c>
      <c r="F15" s="13" t="str">
        <f t="shared" si="4"/>
        <v>CS_06_07_CO_IMG06_small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CS_06_07_CO_IMG06_zoom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t="s">
        <v>194</v>
      </c>
      <c r="K15" s="66"/>
      <c r="O15" s="2" t="str">
        <f>'Definición técnica de imagenes'!A24</f>
        <v>F6B</v>
      </c>
    </row>
    <row r="16" spans="1:16" s="11" customFormat="1" ht="54" x14ac:dyDescent="0.3">
      <c r="A16" s="12" t="str">
        <f t="shared" si="3"/>
        <v>IMG07</v>
      </c>
      <c r="B16" s="62" t="s">
        <v>205</v>
      </c>
      <c r="C16" s="20" t="str">
        <f t="shared" si="0"/>
        <v>Cuaderno de Estudio</v>
      </c>
      <c r="D16" s="63" t="s">
        <v>192</v>
      </c>
      <c r="E16" s="63" t="s">
        <v>154</v>
      </c>
      <c r="F16" s="13" t="str">
        <f t="shared" si="4"/>
        <v>CS_06_07_CO_IMG07_small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CS_06_07_CO_IMG07_zoom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t="s">
        <v>206</v>
      </c>
      <c r="K16" s="68"/>
      <c r="O16" s="2" t="str">
        <f>'Definición técnica de imagenes'!A25</f>
        <v>F7</v>
      </c>
    </row>
    <row r="17" spans="1:15" s="11" customFormat="1" ht="54" x14ac:dyDescent="0.25">
      <c r="A17" s="12" t="str">
        <f t="shared" si="3"/>
        <v>IMG08</v>
      </c>
      <c r="B17" s="62" t="s">
        <v>207</v>
      </c>
      <c r="C17" s="20" t="str">
        <f t="shared" si="0"/>
        <v>Cuaderno de Estudio</v>
      </c>
      <c r="D17" s="63" t="s">
        <v>192</v>
      </c>
      <c r="E17" s="63" t="s">
        <v>154</v>
      </c>
      <c r="F17" s="13" t="str">
        <f t="shared" si="4"/>
        <v>CS_06_07_CO_IMG08_small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CS_06_07_CO_IMG08_zoom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t="s">
        <v>195</v>
      </c>
      <c r="K17" s="66"/>
      <c r="O17" s="2" t="str">
        <f>'Definición técnica de imagenes'!A27</f>
        <v>F7B</v>
      </c>
    </row>
    <row r="18" spans="1:15" s="11" customFormat="1" x14ac:dyDescent="0.25">
      <c r="A18" s="12" t="str">
        <f t="shared" si="3"/>
        <v>IMG09</v>
      </c>
      <c r="B18" s="62">
        <v>132903536</v>
      </c>
      <c r="C18" s="20" t="str">
        <f t="shared" si="0"/>
        <v>Cuaderno de Estudio</v>
      </c>
      <c r="D18" s="63" t="s">
        <v>192</v>
      </c>
      <c r="E18" s="63" t="s">
        <v>154</v>
      </c>
      <c r="F18" s="13" t="str">
        <f t="shared" si="4"/>
        <v>CS_06_07_CO_IMG09_small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CS_06_07_CO_IMG09_zoom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t="s">
        <v>196</v>
      </c>
      <c r="K18" s="66"/>
      <c r="O18" s="2" t="str">
        <f>'Definición técnica de imagenes'!A30</f>
        <v>F8</v>
      </c>
    </row>
    <row r="19" spans="1:15" s="11" customFormat="1" ht="27" x14ac:dyDescent="0.3">
      <c r="A19" s="12" t="str">
        <f t="shared" ref="A19:A50" si="6">IF(OR(B19&lt;&gt;"",J19&lt;&gt;""),CONCATENATE(LEFT(A18,3),IF(MID(A18,4,2)+1&lt;10,CONCATENATE("0",MID(A18,4,2)+1),MID(A18,4,2)+1)),"")</f>
        <v>IMG10</v>
      </c>
      <c r="B19" s="62">
        <v>44830474</v>
      </c>
      <c r="C19" s="20" t="str">
        <f t="shared" si="0"/>
        <v>Cuaderno de Estudio</v>
      </c>
      <c r="D19" s="63" t="s">
        <v>192</v>
      </c>
      <c r="E19" s="63" t="s">
        <v>154</v>
      </c>
      <c r="F19" s="13" t="str">
        <f t="shared" si="4"/>
        <v>CS_06_07_CO_IMG10_small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CS_06_07_CO_IMG10_zoom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t="s">
        <v>208</v>
      </c>
      <c r="K19" s="68"/>
      <c r="O19" s="2" t="str">
        <f>'Definición técnica de imagenes'!A31</f>
        <v>F10</v>
      </c>
    </row>
    <row r="20" spans="1:15" s="11" customFormat="1" ht="67.5" x14ac:dyDescent="0.25">
      <c r="A20" s="12" t="str">
        <f t="shared" si="6"/>
        <v>IMG11</v>
      </c>
      <c r="B20" t="s">
        <v>210</v>
      </c>
      <c r="C20" s="20" t="str">
        <f t="shared" si="0"/>
        <v>Cuaderno de Estudio</v>
      </c>
      <c r="D20" s="63" t="s">
        <v>192</v>
      </c>
      <c r="E20" s="63" t="s">
        <v>154</v>
      </c>
      <c r="F20" s="13" t="str">
        <f t="shared" si="4"/>
        <v>CS_06_07_CO_IMG11_small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CS_06_07_CO_IMG11_zoom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4" t="s">
        <v>211</v>
      </c>
      <c r="K20" s="66" t="s">
        <v>212</v>
      </c>
      <c r="O20" s="2" t="str">
        <f>'Definición técnica de imagenes'!A32</f>
        <v>F10B</v>
      </c>
    </row>
    <row r="21" spans="1:15" s="11" customFormat="1" x14ac:dyDescent="0.25">
      <c r="A21" s="12" t="str">
        <f t="shared" si="6"/>
        <v>IMG12</v>
      </c>
      <c r="B21" s="62">
        <v>60584068</v>
      </c>
      <c r="C21" s="20" t="str">
        <f t="shared" si="0"/>
        <v>Cuaderno de Estudio</v>
      </c>
      <c r="D21" s="63" t="s">
        <v>192</v>
      </c>
      <c r="E21" s="63" t="s">
        <v>154</v>
      </c>
      <c r="F21" s="13" t="str">
        <f t="shared" si="4"/>
        <v>CS_06_07_CO_IMG12_small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CS_06_07_CO_IMG12_zoom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66" t="s">
        <v>213</v>
      </c>
      <c r="K21" s="66"/>
      <c r="O21" s="2" t="str">
        <f>'Definición técnica de imagenes'!A33</f>
        <v>F11</v>
      </c>
    </row>
    <row r="22" spans="1:15" s="11" customFormat="1" ht="15.75" x14ac:dyDescent="0.25">
      <c r="A22" s="12" t="str">
        <f t="shared" si="6"/>
        <v>IMG13</v>
      </c>
      <c r="B22">
        <v>123740611</v>
      </c>
      <c r="C22" s="20" t="str">
        <f t="shared" si="0"/>
        <v>Cuaderno de Estudio</v>
      </c>
      <c r="D22" s="63" t="s">
        <v>192</v>
      </c>
      <c r="E22" s="63" t="s">
        <v>154</v>
      </c>
      <c r="F22" s="13" t="str">
        <f t="shared" si="4"/>
        <v>CS_06_07_CO_IMG13_small</v>
      </c>
      <c r="G22" s="13" t="str">
        <f ca="1">IF($F22&lt;&gt;"",IF($G$4="Recurso",VLOOKUP($E22,OFFSET('Definición técnica de imagenes'!$A$1,MATCH($G$5,'Definición técnica de imagenes'!$A$1:$A$104,0)-1,1,COUNTIF('Definición técnica de imagenes'!$A$3:$A$102,$G$5),5),5,FALSE),'Definición técnica de imagenes'!$F$16),"")</f>
        <v>526 x 370 px</v>
      </c>
      <c r="H22" s="13" t="str">
        <f t="shared" ca="1" si="5"/>
        <v>CS_06_07_CO_IMG13_zoom</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63" t="s">
        <v>214</v>
      </c>
      <c r="K22" s="69"/>
      <c r="O22" s="2" t="str">
        <f>'Definición técnica de imagenes'!A34</f>
        <v>F12</v>
      </c>
    </row>
    <row r="23" spans="1:15" s="11" customFormat="1" x14ac:dyDescent="0.25">
      <c r="A23" s="12" t="str">
        <f t="shared" si="6"/>
        <v>IMG14</v>
      </c>
      <c r="B23" s="62">
        <v>60584062</v>
      </c>
      <c r="C23" s="20" t="str">
        <f t="shared" si="0"/>
        <v>Cuaderno de Estudio</v>
      </c>
      <c r="D23" s="63" t="s">
        <v>192</v>
      </c>
      <c r="E23" s="63" t="s">
        <v>154</v>
      </c>
      <c r="F23" s="13" t="str">
        <f t="shared" si="4"/>
        <v>CS_06_07_CO_IMG14_small</v>
      </c>
      <c r="G23" s="13" t="str">
        <f ca="1">IF($F23&lt;&gt;"",IF($G$4="Recurso",VLOOKUP($E23,OFFSET('Definición técnica de imagenes'!$A$1,MATCH($G$5,'Definición técnica de imagenes'!$A$1:$A$104,0)-1,1,COUNTIF('Definición técnica de imagenes'!$A$3:$A$102,$G$5),5),5,FALSE),'Definición técnica de imagenes'!$F$16),"")</f>
        <v>526 x 370 px</v>
      </c>
      <c r="H23" s="13" t="str">
        <f t="shared" ca="1" si="5"/>
        <v>CS_06_07_CO_IMG14_zoom</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600 px</v>
      </c>
      <c r="J23" s="64" t="s">
        <v>197</v>
      </c>
      <c r="K23" s="64"/>
      <c r="O23" s="2" t="str">
        <f>'Definición técnica de imagenes'!A35</f>
        <v>F13</v>
      </c>
    </row>
    <row r="24" spans="1:15" s="11" customFormat="1" ht="81" x14ac:dyDescent="0.25">
      <c r="A24" s="12" t="str">
        <f t="shared" si="6"/>
        <v>IMG15</v>
      </c>
      <c r="B24" s="62" t="s">
        <v>215</v>
      </c>
      <c r="C24" s="20" t="str">
        <f t="shared" si="0"/>
        <v>Cuaderno de Estudio</v>
      </c>
      <c r="D24" s="63" t="s">
        <v>192</v>
      </c>
      <c r="E24" s="63" t="s">
        <v>154</v>
      </c>
      <c r="F24" s="13" t="str">
        <f t="shared" si="4"/>
        <v>CS_06_07_CO_IMG15_small</v>
      </c>
      <c r="G24" s="13" t="str">
        <f ca="1">IF($F24&lt;&gt;"",IF($G$4="Recurso",VLOOKUP($E24,OFFSET('Definición técnica de imagenes'!$A$1,MATCH($G$5,'Definición técnica de imagenes'!$A$1:$A$104,0)-1,1,COUNTIF('Definición técnica de imagenes'!$A$3:$A$102,$G$5),5),5,FALSE),'Definición técnica de imagenes'!$F$16),"")</f>
        <v>526 x 370 px</v>
      </c>
      <c r="H24" s="13" t="str">
        <f t="shared" ca="1" si="5"/>
        <v>CS_06_07_CO_IMG15_zoom</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600 px</v>
      </c>
      <c r="J24" s="63" t="s">
        <v>198</v>
      </c>
      <c r="K24" s="65"/>
      <c r="O24" s="2" t="str">
        <f>'Definición técnica de imagenes'!A37</f>
        <v>F13B</v>
      </c>
    </row>
    <row r="25" spans="1:15" s="11" customFormat="1" ht="81" x14ac:dyDescent="0.25">
      <c r="A25" s="12" t="str">
        <f t="shared" si="6"/>
        <v>IMG16</v>
      </c>
      <c r="B25" s="62" t="s">
        <v>217</v>
      </c>
      <c r="C25" s="20" t="str">
        <f t="shared" si="0"/>
        <v>Cuaderno de Estudio</v>
      </c>
      <c r="D25" s="63" t="s">
        <v>192</v>
      </c>
      <c r="E25" s="63" t="s">
        <v>154</v>
      </c>
      <c r="F25" s="13" t="str">
        <f t="shared" si="4"/>
        <v>CS_06_07_CO_IMG16_small</v>
      </c>
      <c r="G25" s="13" t="str">
        <f ca="1">IF($F25&lt;&gt;"",IF($G$4="Recurso",VLOOKUP($E25,OFFSET('Definición técnica de imagenes'!$A$1,MATCH($G$5,'Definición técnica de imagenes'!$A$1:$A$104,0)-1,1,COUNTIF('Definición técnica de imagenes'!$A$3:$A$102,$G$5),5),5,FALSE),'Definición técnica de imagenes'!$F$16),"")</f>
        <v>526 x 370 px</v>
      </c>
      <c r="H25" s="13" t="str">
        <f t="shared" ca="1" si="5"/>
        <v>CS_06_07_CO_IMG16_zoom</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600 px</v>
      </c>
      <c r="J25" s="63" t="s">
        <v>216</v>
      </c>
      <c r="K25" s="64"/>
    </row>
    <row r="26" spans="1:15" s="11" customFormat="1" x14ac:dyDescent="0.25">
      <c r="A26" s="12" t="str">
        <f t="shared" si="6"/>
        <v>IMG17</v>
      </c>
      <c r="B26" s="62">
        <v>224798446</v>
      </c>
      <c r="C26" s="20" t="str">
        <f t="shared" si="0"/>
        <v>Cuaderno de Estudio</v>
      </c>
      <c r="D26" s="63" t="s">
        <v>192</v>
      </c>
      <c r="E26" s="63" t="s">
        <v>154</v>
      </c>
      <c r="F26" s="13" t="str">
        <f t="shared" si="4"/>
        <v>CS_06_07_CO_IMG17_small</v>
      </c>
      <c r="G26" s="13" t="str">
        <f ca="1">IF($F26&lt;&gt;"",IF($G$4="Recurso",VLOOKUP($E26,OFFSET('Definición técnica de imagenes'!$A$1,MATCH($G$5,'Definición técnica de imagenes'!$A$1:$A$104,0)-1,1,COUNTIF('Definición técnica de imagenes'!$A$3:$A$102,$G$5),5),5,FALSE),'Definición técnica de imagenes'!$F$16),"")</f>
        <v>526 x 370 px</v>
      </c>
      <c r="H26" s="13" t="str">
        <f t="shared" ca="1" si="5"/>
        <v>CS_06_07_CO_IMG17_zoom</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600 px</v>
      </c>
      <c r="J26" s="63" t="s">
        <v>218</v>
      </c>
      <c r="K26" s="64"/>
    </row>
    <row r="27" spans="1:15" s="11" customFormat="1" x14ac:dyDescent="0.25">
      <c r="A27" s="12" t="str">
        <f t="shared" si="6"/>
        <v>IMG18</v>
      </c>
      <c r="B27" s="62">
        <v>140788450</v>
      </c>
      <c r="C27" s="20" t="str">
        <f t="shared" si="0"/>
        <v>Cuaderno de Estudio</v>
      </c>
      <c r="D27" s="63" t="s">
        <v>192</v>
      </c>
      <c r="E27" s="63" t="s">
        <v>154</v>
      </c>
      <c r="F27" s="13" t="str">
        <f t="shared" si="4"/>
        <v>CS_06_07_CO_IMG18_small</v>
      </c>
      <c r="G27" s="13" t="str">
        <f ca="1">IF($F27&lt;&gt;"",IF($G$4="Recurso",VLOOKUP($E27,OFFSET('Definición técnica de imagenes'!$A$1,MATCH($G$5,'Definición técnica de imagenes'!$A$1:$A$104,0)-1,1,COUNTIF('Definición técnica de imagenes'!$A$3:$A$102,$G$5),5),5,FALSE),'Definición técnica de imagenes'!$F$16),"")</f>
        <v>526 x 370 px</v>
      </c>
      <c r="H27" s="13" t="str">
        <f t="shared" ca="1" si="5"/>
        <v>CS_06_07_CO_IMG18_zoom</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800 x 600 px</v>
      </c>
      <c r="J27" s="64" t="s">
        <v>199</v>
      </c>
      <c r="K27" s="64"/>
      <c r="O27" s="2"/>
    </row>
    <row r="28" spans="1:15" s="11" customFormat="1" x14ac:dyDescent="0.25">
      <c r="A28" s="12" t="str">
        <f t="shared" si="6"/>
        <v>IMG19</v>
      </c>
      <c r="B28" s="62">
        <v>234065017</v>
      </c>
      <c r="C28" s="20" t="str">
        <f t="shared" si="0"/>
        <v>Cuaderno de Estudio</v>
      </c>
      <c r="D28" s="63" t="s">
        <v>192</v>
      </c>
      <c r="E28" s="63" t="s">
        <v>154</v>
      </c>
      <c r="F28" s="13" t="str">
        <f t="shared" si="4"/>
        <v>CS_06_07_CO_IMG19_small</v>
      </c>
      <c r="G28" s="13" t="str">
        <f ca="1">IF($F28&lt;&gt;"",IF($G$4="Recurso",VLOOKUP($E28,OFFSET('Definición técnica de imagenes'!$A$1,MATCH($G$5,'Definición técnica de imagenes'!$A$1:$A$104,0)-1,1,COUNTIF('Definición técnica de imagenes'!$A$3:$A$102,$G$5),5),5,FALSE),'Definición técnica de imagenes'!$F$16),"")</f>
        <v>526 x 370 px</v>
      </c>
      <c r="H28" s="13" t="str">
        <f t="shared" ca="1" si="5"/>
        <v>CS_06_07_CO_IMG19_zoom</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800 x 600 px</v>
      </c>
      <c r="J28" s="64" t="s">
        <v>219</v>
      </c>
      <c r="K28" s="64"/>
    </row>
    <row r="29" spans="1:15" s="11" customFormat="1" x14ac:dyDescent="0.25">
      <c r="A29" s="12" t="str">
        <f t="shared" si="6"/>
        <v>IMG20</v>
      </c>
      <c r="B29" s="62">
        <v>123603247</v>
      </c>
      <c r="C29" s="20" t="str">
        <f t="shared" si="0"/>
        <v>Cuaderno de Estudio</v>
      </c>
      <c r="D29" s="63" t="s">
        <v>192</v>
      </c>
      <c r="E29" s="63" t="s">
        <v>154</v>
      </c>
      <c r="F29" s="13" t="str">
        <f t="shared" si="4"/>
        <v>CS_06_07_CO_IMG20_small</v>
      </c>
      <c r="G29" s="13" t="str">
        <f ca="1">IF($F29&lt;&gt;"",IF($G$4="Recurso",VLOOKUP($E29,OFFSET('Definición técnica de imagenes'!$A$1,MATCH($G$5,'Definición técnica de imagenes'!$A$1:$A$104,0)-1,1,COUNTIF('Definición técnica de imagenes'!$A$3:$A$102,$G$5),5),5,FALSE),'Definición técnica de imagenes'!$F$16),"")</f>
        <v>526 x 370 px</v>
      </c>
      <c r="H29" s="13" t="str">
        <f t="shared" ca="1" si="5"/>
        <v>CS_06_07_CO_IMG20_zoom</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800 x 600 px</v>
      </c>
      <c r="J29" s="64" t="s">
        <v>221</v>
      </c>
      <c r="K29" s="64"/>
    </row>
    <row r="30" spans="1:15" s="11" customFormat="1" x14ac:dyDescent="0.25">
      <c r="A30" s="12" t="str">
        <f t="shared" si="6"/>
        <v>IMG21</v>
      </c>
      <c r="B30" s="62">
        <v>107811008</v>
      </c>
      <c r="C30" s="20" t="str">
        <f t="shared" si="0"/>
        <v>Cuaderno de Estudio</v>
      </c>
      <c r="D30" s="63" t="s">
        <v>192</v>
      </c>
      <c r="E30" s="63" t="s">
        <v>154</v>
      </c>
      <c r="F30" s="13" t="str">
        <f t="shared" si="4"/>
        <v>CS_06_07_CO_IMG21_small</v>
      </c>
      <c r="G30" s="13" t="str">
        <f ca="1">IF($F30&lt;&gt;"",IF($G$4="Recurso",VLOOKUP($E30,OFFSET('Definición técnica de imagenes'!$A$1,MATCH($G$5,'Definición técnica de imagenes'!$A$1:$A$104,0)-1,1,COUNTIF('Definición técnica de imagenes'!$A$3:$A$102,$G$5),5),5,FALSE),'Definición técnica de imagenes'!$F$16),"")</f>
        <v>526 x 370 px</v>
      </c>
      <c r="H30" s="13" t="str">
        <f t="shared" ca="1" si="5"/>
        <v>CS_06_07_CO_IMG21_zoom</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800 x 600 px</v>
      </c>
      <c r="J30" s="64" t="s">
        <v>220</v>
      </c>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Marcela</cp:lastModifiedBy>
  <dcterms:created xsi:type="dcterms:W3CDTF">2014-07-01T23:43:25Z</dcterms:created>
  <dcterms:modified xsi:type="dcterms:W3CDTF">2016-01-10T14:39:51Z</dcterms:modified>
</cp:coreProperties>
</file>