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Nathalia\Documents\GitHub\CienciasSociales\fuentes\contenidos\grado11\guion01\"/>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K45" i="2"/>
  <c r="J21" i="2"/>
  <c r="I21" i="2"/>
  <c r="H21" i="2"/>
  <c r="D17" i="2" s="1"/>
  <c r="D18"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D5" i="2" l="1"/>
  <c r="D7" i="2" s="1"/>
  <c r="H12" i="1"/>
  <c r="H11" i="1"/>
  <c r="F11" i="1"/>
  <c r="G11" i="1" s="1"/>
  <c r="H10" i="1"/>
  <c r="A13" i="1"/>
  <c r="F10" i="1"/>
  <c r="G10" i="1" s="1"/>
  <c r="F13" i="1" l="1"/>
  <c r="G13" i="1" s="1"/>
  <c r="H13" i="1"/>
  <c r="A14" i="1"/>
  <c r="F14" i="1" l="1"/>
  <c r="G14" i="1" s="1"/>
  <c r="H14" i="1"/>
  <c r="A15" i="1"/>
  <c r="F15" i="1" l="1"/>
  <c r="G15" i="1" s="1"/>
  <c r="H15" i="1"/>
  <c r="A16" i="1"/>
  <c r="F16" i="1" l="1"/>
  <c r="G16" i="1" s="1"/>
  <c r="H16" i="1"/>
  <c r="A17" i="1"/>
  <c r="F17" i="1" l="1"/>
  <c r="G17" i="1" s="1"/>
  <c r="H17" i="1"/>
  <c r="A18" i="1"/>
  <c r="F18" i="1" l="1"/>
  <c r="G18" i="1" s="1"/>
  <c r="H18" i="1"/>
  <c r="A19" i="1"/>
  <c r="F19" i="1" l="1"/>
  <c r="G19" i="1" s="1"/>
  <c r="H19" i="1"/>
  <c r="A20" i="1"/>
  <c r="F20" i="1" l="1"/>
  <c r="G20" i="1" s="1"/>
  <c r="H20" i="1"/>
  <c r="A21" i="1"/>
  <c r="F21" i="1" l="1"/>
  <c r="G21" i="1" s="1"/>
  <c r="H21" i="1"/>
  <c r="A22" i="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<sst xmlns="http://schemas.openxmlformats.org/spreadsheetml/2006/main" count="414" uniqueCount="222">
  <si>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</si>
  <si>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</si>
  <si>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</si>
  <si>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</si>
  <si>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</si>
  <si>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</si>
  <si>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</si>
  <si>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</si>
  <si>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</si>
  <si>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</si>
  <si>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</si>
  <si>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</si>
  <si>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</si>
  <si>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</si>
  <si>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</si>
  <si>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</si>
  <si>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</si>
  <si>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</si>
  <si>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</si>
  <si>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</si>
  <si>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</si>
  <si>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</si>
  <si>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</si>
  <si>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</si>
  <si>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</si>
  <si>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</si>
  <si>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</si>
  <si>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</si>
  <si>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</si>
  <si>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</si>
  <si>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</si>
  <si>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</si>
  <si>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</si>
  <si>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</si>
  <si>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</si>
  <si>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</si>
  <si>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</si>
  <si>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</si>
  <si>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</si>
  <si>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</si>
  <si>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</si>
  <si>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</si>
  <si>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</si>
  <si>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</si>
  <si>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</si>
  <si>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</si>
  <si>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</si>
  <si>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</si>
  <si>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</si>
  <si>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</si>
  <si>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</si>
  <si>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</si>
  <si>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</si>
  <si>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</si>
  <si>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</si>
  <si>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</si>
  <si>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</si>
  <si>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</si>
  <si>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</si>
  <si>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</si>
  <si>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</si>
  <si>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</si>
  <si>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</si>
  <si>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</si>
  <si>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</si>
  <si>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</si>
  <si>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</si>
  <si>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</si>
  <si>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</si>
  <si>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</si>
  <si>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</si>
  <si>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</si>
  <si>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</si>
  <si>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</si>
  <si>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</si>
  <si>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</si>
  <si>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</si>
  <si>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</si>
  <si>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</si>
  <si>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</si>
  <si>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</si>
  <si>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</si>
  <si>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</si>
  <si>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</si>
  <si>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</si>
  <si>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</si>
  <si>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</si>
  <si>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</si>
  <si>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</si>
  <si>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</si>
  <si>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</si>
  <si>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</si>
  <si>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</si>
  <si>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</si>
  <si>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</si>
  <si>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</si>
  <si>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</si>
  <si>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</si>
  <si>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</si>
  <si>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</si>
  <si>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</si>
  <si>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</si>
  <si>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</si>
  <si>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</si>
  <si>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</si>
  <si>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</si>
  <si>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</si>
  <si>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</si>
  <si>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</si>
  <si>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</si>
  <si>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</si>
  <si>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</si>
  <si>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</si>
  <si>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</si>
  <si>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</si>
  <si>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</si>
  <si>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</si>
  <si>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</si>
  <si>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</si>
  <si>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</si>
  <si>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</si>
  <si>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</si>
  <si>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</si>
  <si>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</si>
  <si>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</si>
  <si>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</si>
  <si>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</si>
  <si>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</si>
  <si>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</si>
  <si>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</si>
  <si>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</si>
  <si>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</si>
  <si>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</si>
  <si>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</si>
  <si>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</si>
  <si>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</si>
  <si>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</si>
  <si>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</si>
  <si>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</si>
  <si>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</si>
  <si>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</si>
  <si>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</si>
  <si>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</si>
  <si>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</si>
  <si>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</si>
  <si>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</si>
  <si>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</si>
  <si>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</si>
  <si>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</si>
  <si>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</si>
  <si>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</si>
  <si>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</si>
  <si>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</si>
  <si>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</si>
  <si>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</si>
  <si>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</si>
  <si>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</si>
  <si>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</si>
  <si>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</si>
  <si>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</si>
  <si>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</si>
  <si>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</si>
  <si>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</si>
  <si>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</si>
  <si>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</si>
  <si>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</si>
  <si>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</si>
  <si>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</si>
  <si>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</si>
  <si>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</si>
  <si>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</si>
  <si>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</si>
  <si>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</si>
  <si>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</si>
  <si>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</si>
  <si>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</si>
  <si>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</si>
  <si>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</si>
  <si>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</si>
  <si>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</si>
  <si>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</si>
  <si>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</si>
  <si>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</si>
  <si>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</si>
  <si>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</si>
  <si>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</si>
  <si>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</si>
  <si>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Nathalia Castañeda</t>
  </si>
  <si>
    <t>Fotografía</t>
  </si>
  <si>
    <t>Ilustración</t>
  </si>
  <si>
    <t>CS_11_01_REC50</t>
  </si>
  <si>
    <t>Conflictos globales contemporáneos</t>
  </si>
  <si>
    <t>Shutter 193989866</t>
  </si>
  <si>
    <t>Mapa de Ucrania donde se observan Donetsk y Lugansk</t>
  </si>
  <si>
    <t>Shutter 38444509</t>
  </si>
  <si>
    <t>Banda ucraniana de música étnica</t>
  </si>
  <si>
    <t>Inicio opción 1</t>
  </si>
  <si>
    <t>Favor traducir las etiquetas principales del mapa. Las más pequeñas pueden eliminarse. Deben notarse Donetsk y Lugansk. Pantalla 1 opción 1.</t>
  </si>
  <si>
    <t>Shutter 289496354</t>
  </si>
  <si>
    <t>Machín petrplero con fondo de bandera de Rusia.</t>
  </si>
  <si>
    <t>Inicio opción 2</t>
  </si>
  <si>
    <t>Shutter 236915083</t>
  </si>
  <si>
    <t>Oleoductos</t>
  </si>
  <si>
    <t>Pantalla 1 opción 2</t>
  </si>
  <si>
    <t>Inicio opción 3. Esta funciona como ícono de recurso. Favor generarla también en Med y Thumb.</t>
  </si>
  <si>
    <t>Pantalla 1 opción 3</t>
  </si>
  <si>
    <t>Mapa de Ucrania entre las banderas de Otan y Rusia</t>
  </si>
  <si>
    <t>Shutter 213990526</t>
  </si>
  <si>
    <t>Shutter 443034784</t>
  </si>
  <si>
    <t>Ruinas del aeropuerto de Donetsk tras la guerra del Donbass.</t>
  </si>
  <si>
    <t>Plataforma petrolera para fracking.</t>
  </si>
  <si>
    <t>Inicio opción 4</t>
  </si>
  <si>
    <t>Shutter 378131167</t>
  </si>
  <si>
    <t>Pantalla 1 opción 4</t>
  </si>
  <si>
    <t>Imagen ya elaborada CS_11_01_REC10_IMG12.png</t>
  </si>
  <si>
    <t>Proceso del fracking</t>
  </si>
  <si>
    <t>Shutter 181921004</t>
  </si>
  <si>
    <t>Hacker frente a pantallas de computador</t>
  </si>
  <si>
    <t>Pantalla 1 opción 5</t>
  </si>
  <si>
    <t>Shutter 239274901</t>
  </si>
  <si>
    <t>Imagen del circuito digital con candado</t>
  </si>
  <si>
    <t>Opción 5</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</si>
</sst>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476250</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1009650</xdr:colOff>
          <xdr:row>15</xdr:row>
          <xdr:rowOff>476250</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476250</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476250</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B1" zoomScale="120" zoomScaleNormal="120" zoomScalePageLayoutView="140" workbookViewId="0">
      <pane ySplit="9" topLeftCell="A10" activePane="bottomLeft" state="frozen"/>
      <selection pane="bottomLeft" activeCell="B19" sqref="B19"/>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375" style="2" customWidth="1"/>
    <col min="8" max="8" width="28.625" style="2" customWidth="1"/>
    <col min="9" max="9" width="20.37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23</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191</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187</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75"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t="s">
        <v>194</v>
      </c>
      <c r="C10" s="20" t="str">
        <f t="shared" ref="C10:C41" si="0">IF(OR(B10&lt;&gt;"",J10&lt;&gt;""),IF($G$4="Recurso",CONCATENATE($G$4," ",$G$5),$G$4),"")</f>
        <v>Recurso F6</v>
      </c>
      <c r="D10" s="63" t="s">
        <v>188</v>
      </c>
      <c r="E10" s="63" t="s">
        <v>150</v>
      </c>
      <c r="F10" s="13" t="str">
        <f t="shared" ref="F10" ca="1" si="1">IF(OR(B10&lt;&gt;"",J10&lt;&gt;""),CONCATENATE($C$7,"_",$A10,IF($G$4="Cuaderno de Estudio","_small",CONCATENATE(IF(I10="","","n"),IF(LEFT($G$5,1)="F",".jpg",".png")))),"")</f>
        <v>CS_11_01_REC50_IMG01.jpg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t="s">
        <v>196</v>
      </c>
      <c r="O10" s="2" t="str">
        <f>'Definición técnica de imagenes'!A12</f>
        <v>M12D</v>
      </c>
    </row>
    <row r="11" spans="1:16" s="11" customFormat="1" ht="67.5" x14ac:dyDescent="0.25">
      <c r="A11" s="12" t="str">
        <f t="shared" ref="A11:A18" si="3">IF(OR(B11&lt;&gt;"",J11&lt;&gt;""),CONCATENATE(LEFT(A10,3),IF(MID(A10,4,2)+1&lt;10,CONCATENATE("0",MID(A10,4,2)+1))),"")</f>
        <v>IMG02</v>
      </c>
      <c r="B11" s="62" t="s">
        <v>192</v>
      </c>
      <c r="C11" s="20" t="str">
        <f t="shared" si="0"/>
        <v>Recurso F6</v>
      </c>
      <c r="D11" s="63" t="s">
        <v>189</v>
      </c>
      <c r="E11" s="63" t="s">
        <v>155</v>
      </c>
      <c r="F11" s="13" t="str">
        <f t="shared" ref="F11:F74" ca="1" si="4">IF(OR(B11&lt;&gt;"",J11&lt;&gt;""),CONCATENATE($C$7,"_",$A11,IF($G$4="Cuaderno de Estudio","_small",CONCATENATE(IF(I11="","","n"),IF(LEFT($G$5,1)="F",".jpg",".png")))),"")</f>
        <v>CS_11_01_REC50_IMG02n.jpg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CS_11_01_REC50_IMG02a.jpg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3" t="s">
        <v>193</v>
      </c>
      <c r="K11" s="64" t="s">
        <v>197</v>
      </c>
      <c r="O11" s="2" t="str">
        <f>'Definición técnica de imagenes'!A13</f>
        <v>M101</v>
      </c>
    </row>
    <row r="12" spans="1:16" s="11" customFormat="1" ht="27" x14ac:dyDescent="0.25">
      <c r="A12" s="12" t="str">
        <f t="shared" si="3"/>
        <v>IMG03</v>
      </c>
      <c r="B12" s="62" t="s">
        <v>198</v>
      </c>
      <c r="C12" s="20" t="str">
        <f t="shared" si="0"/>
        <v>Recurso F6</v>
      </c>
      <c r="D12" s="63" t="s">
        <v>189</v>
      </c>
      <c r="E12" s="63" t="s">
        <v>150</v>
      </c>
      <c r="F12" s="13" t="str">
        <f t="shared" ca="1" si="4"/>
        <v>CS_11_01_REC50_IMG03.jpg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199</v>
      </c>
      <c r="K12" s="64" t="s">
        <v>200</v>
      </c>
      <c r="O12" s="2" t="str">
        <f>'Definición técnica de imagenes'!A18</f>
        <v>Diaporama F1</v>
      </c>
    </row>
    <row r="13" spans="1:16" s="11" customFormat="1" x14ac:dyDescent="0.25">
      <c r="A13" s="12" t="str">
        <f t="shared" si="3"/>
        <v>IMG04</v>
      </c>
      <c r="B13" s="62" t="s">
        <v>201</v>
      </c>
      <c r="C13" s="20" t="str">
        <f t="shared" si="0"/>
        <v>Recurso F6</v>
      </c>
      <c r="D13" s="63" t="s">
        <v>188</v>
      </c>
      <c r="E13" s="63" t="s">
        <v>155</v>
      </c>
      <c r="F13" s="13" t="str">
        <f t="shared" ca="1" si="4"/>
        <v>CS_11_01_REC50_IMG04n.jpg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CS_11_01_REC50_IMG04a.jpg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202</v>
      </c>
      <c r="K13" s="64" t="s">
        <v>203</v>
      </c>
      <c r="O13" s="2" t="str">
        <f>'Definición técnica de imagenes'!A19</f>
        <v>F4</v>
      </c>
    </row>
    <row r="14" spans="1:16" s="11" customFormat="1" ht="54" x14ac:dyDescent="0.25">
      <c r="A14" s="12" t="str">
        <f t="shared" si="3"/>
        <v>IMG05</v>
      </c>
      <c r="B14" s="62" t="s">
        <v>207</v>
      </c>
      <c r="C14" s="20" t="str">
        <f t="shared" si="0"/>
        <v>Recurso F6</v>
      </c>
      <c r="D14" s="63" t="s">
        <v>189</v>
      </c>
      <c r="E14" s="63" t="s">
        <v>150</v>
      </c>
      <c r="F14" s="13" t="str">
        <f t="shared" ca="1" si="4"/>
        <v>CS_11_01_REC50_IMG05.jpg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206</v>
      </c>
      <c r="K14" s="64" t="s">
        <v>204</v>
      </c>
      <c r="O14" s="2" t="str">
        <f>'Definición técnica de imagenes'!A22</f>
        <v>F6</v>
      </c>
    </row>
    <row r="15" spans="1:16" s="11" customFormat="1" ht="27" x14ac:dyDescent="0.25">
      <c r="A15" s="12" t="str">
        <f t="shared" si="3"/>
        <v>IMG06</v>
      </c>
      <c r="B15" s="62" t="s">
        <v>208</v>
      </c>
      <c r="C15" s="20" t="str">
        <f t="shared" si="0"/>
        <v>Recurso F6</v>
      </c>
      <c r="D15" s="63" t="s">
        <v>188</v>
      </c>
      <c r="E15" s="63" t="s">
        <v>155</v>
      </c>
      <c r="F15" s="13" t="str">
        <f t="shared" ca="1" si="4"/>
        <v>CS_11_01_REC50_IMG06n.jpg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CS_11_01_REC50_IMG06a.jpg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t="s">
        <v>209</v>
      </c>
      <c r="K15" s="66" t="s">
        <v>205</v>
      </c>
      <c r="O15" s="2" t="str">
        <f>'Definición técnica de imagenes'!A24</f>
        <v>F6B</v>
      </c>
    </row>
    <row r="16" spans="1:16" s="11" customFormat="1" ht="14.25" x14ac:dyDescent="0.3">
      <c r="A16" s="12" t="str">
        <f t="shared" si="3"/>
        <v>IMG07</v>
      </c>
      <c r="B16" s="62" t="s">
        <v>212</v>
      </c>
      <c r="C16" s="20" t="str">
        <f t="shared" si="0"/>
        <v>Recurso F6</v>
      </c>
      <c r="D16" s="63" t="s">
        <v>188</v>
      </c>
      <c r="E16" s="63" t="s">
        <v>150</v>
      </c>
      <c r="F16" s="13" t="str">
        <f t="shared" ca="1" si="4"/>
        <v>CS_11_01_REC50_IMG07.jpg</v>
      </c>
      <c r="G16" s="13" t="str">
        <f ca="1">IF($F16&lt;&gt;"",IF($G$4="Recurso",VLOOKUP($E16,OFFSET('Definición técnica de imagenes'!$A$1,MATCH($G$5,'Definición técnica de imagenes'!$A$1:$A$104,0)-1,1,COUNTIF('Definición técnica de imagenes'!$A$3:$A$102,$G$5),5),5,FALSE),'Definición técnica de imagenes'!$F$16),"")</f>
        <v>350 x 230 px</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t="s">
        <v>210</v>
      </c>
      <c r="K16" s="68" t="s">
        <v>211</v>
      </c>
      <c r="O16" s="2" t="str">
        <f>'Definición técnica de imagenes'!A25</f>
        <v>F7</v>
      </c>
    </row>
    <row r="17" spans="1:15" s="11" customFormat="1" ht="40.5" x14ac:dyDescent="0.25">
      <c r="A17" s="12" t="str">
        <f t="shared" si="3"/>
        <v>IMG08</v>
      </c>
      <c r="B17" s="62" t="s">
        <v>214</v>
      </c>
      <c r="C17" s="20" t="str">
        <f t="shared" si="0"/>
        <v>Recurso F6</v>
      </c>
      <c r="D17" s="63" t="s">
        <v>189</v>
      </c>
      <c r="E17" s="63" t="s">
        <v>155</v>
      </c>
      <c r="F17" s="13" t="str">
        <f t="shared" ca="1" si="4"/>
        <v>CS_11_01_REC50_IMG08n.jpg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CS_11_01_REC50_IMG08a.jpg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t="s">
        <v>215</v>
      </c>
      <c r="K17" s="66" t="s">
        <v>213</v>
      </c>
      <c r="O17" s="2" t="str">
        <f>'Definición técnica de imagenes'!A27</f>
        <v>F7B</v>
      </c>
    </row>
    <row r="18" spans="1:15" s="11" customFormat="1" x14ac:dyDescent="0.25">
      <c r="A18" s="12" t="str">
        <f t="shared" si="3"/>
        <v>IMG09</v>
      </c>
      <c r="B18" s="62" t="s">
        <v>219</v>
      </c>
      <c r="C18" s="20" t="str">
        <f t="shared" si="0"/>
        <v>Recurso F6</v>
      </c>
      <c r="D18" s="63" t="s">
        <v>189</v>
      </c>
      <c r="E18" s="63" t="s">
        <v>150</v>
      </c>
      <c r="F18" s="13" t="str">
        <f t="shared" ca="1" si="4"/>
        <v>CS_11_01_REC50_IMG09.jpg</v>
      </c>
      <c r="G18" s="13" t="str">
        <f ca="1">IF($F18&lt;&gt;"",IF($G$4="Recurso",VLOOKUP($E18,OFFSET('Definición técnica de imagenes'!$A$1,MATCH($G$5,'Definición técnica de imagenes'!$A$1:$A$104,0)-1,1,COUNTIF('Definición técnica de imagenes'!$A$3:$A$102,$G$5),5),5,FALSE),'Definición técnica de imagenes'!$F$16),"")</f>
        <v>350 x 230 px</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t="s">
        <v>220</v>
      </c>
      <c r="K18" s="66" t="s">
        <v>221</v>
      </c>
      <c r="O18" s="2" t="str">
        <f>'Definición técnica de imagenes'!A30</f>
        <v>F8</v>
      </c>
    </row>
    <row r="19" spans="1:15" s="11" customFormat="1" ht="27" x14ac:dyDescent="0.3">
      <c r="A19" s="12" t="str">
        <f t="shared" ref="A19:A50" si="6">IF(OR(B19&lt;&gt;"",J19&lt;&gt;""),CONCATENATE(LEFT(A18,3),IF(MID(A18,4,2)+1&lt;10,CONCATENATE("0",MID(A18,4,2)+1),MID(A18,4,2)+1)),"")</f>
        <v>IMG10</v>
      </c>
      <c r="B19" s="62" t="s">
        <v>216</v>
      </c>
      <c r="C19" s="20" t="str">
        <f t="shared" si="0"/>
        <v>Recurso F6</v>
      </c>
      <c r="D19" s="63" t="s">
        <v>188</v>
      </c>
      <c r="E19" s="63" t="s">
        <v>155</v>
      </c>
      <c r="F19" s="13" t="str">
        <f t="shared" ca="1" si="4"/>
        <v>CS_11_01_REC50_IMG10n.jpg</v>
      </c>
      <c r="G19" s="13" t="str">
        <f ca="1">IF($F19&lt;&gt;"",IF($G$4="Recurso",VLOOKUP($E19,OFFSET('Definición técnica de imagenes'!$A$1,MATCH($G$5,'Definición técnica de imagenes'!$A$1:$A$104,0)-1,1,COUNTIF('Definición técnica de imagenes'!$A$3:$A$102,$G$5),5),5,FALSE),'Definición técnica de imagenes'!$F$16),"")</f>
        <v>320 x 480 px</v>
      </c>
      <c r="H19" s="13" t="str">
        <f t="shared" ca="1" si="5"/>
        <v>CS_11_01_REC50_IMG10a.jpg</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458 px</v>
      </c>
      <c r="J19" s="67" t="s">
        <v>217</v>
      </c>
      <c r="K19" s="68" t="s">
        <v>218</v>
      </c>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4"/>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4"/>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75" x14ac:dyDescent="0.25"/>
  <cols>
    <col min="1" max="1" width="72.25" style="22" customWidth="1"/>
    <col min="2" max="2" width="11" style="22"/>
    <col min="3" max="3" width="13.75" style="22" customWidth="1"/>
    <col min="4" max="4" width="11.2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476250</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1009650</xdr:colOff>
                    <xdr:row>15</xdr:row>
                    <xdr:rowOff>476250</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476250</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476250</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75" defaultRowHeight="15.75" x14ac:dyDescent="0.25"/>
  <cols>
    <col min="1" max="1" width="21" style="22" customWidth="1"/>
    <col min="2" max="2" width="24.25" style="22" customWidth="1"/>
    <col min="3" max="3" width="16.875" style="22" customWidth="1"/>
    <col min="4" max="4" width="12.75" style="22" customWidth="1"/>
    <col min="5" max="5" width="6.75" style="22" customWidth="1"/>
    <col min="6" max="7" width="12.75" style="22" customWidth="1"/>
    <col min="8" max="8" width="24.5" style="22" customWidth="1"/>
    <col min="9" max="9" width="27.25" style="22" customWidth="1"/>
    <col min="10" max="10" width="44.5" style="22" customWidth="1"/>
    <col min="11" max="16384" width="10.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Nathalia Castañeda Aponte</cp:lastModifiedBy>
  <dcterms:created xsi:type="dcterms:W3CDTF">2014-07-01T23:43:25Z</dcterms:created>
  <dcterms:modified xsi:type="dcterms:W3CDTF">2016-07-09T20:14:57Z</dcterms:modified>
</cp:coreProperties>
</file>