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A11" i="1"/>
  <c r="F11" i="1"/>
  <c r="G11" i="1"/>
  <c r="A12" i="1"/>
  <c r="F12" i="1"/>
  <c r="G12" i="1"/>
  <c r="A13" i="1"/>
  <c r="F13" i="1"/>
  <c r="G13" i="1"/>
  <c r="A14" i="1"/>
  <c r="F14" i="1"/>
  <c r="G14" i="1"/>
  <c r="A15" i="1"/>
  <c r="F15" i="1"/>
  <c r="G15" i="1"/>
  <c r="A16" i="1"/>
  <c r="F16" i="1"/>
  <c r="G16" i="1"/>
  <c r="A17" i="1"/>
  <c r="F17" i="1"/>
  <c r="G17" i="1"/>
  <c r="A18"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8" i="1"/>
  <c r="A29" i="1"/>
  <c r="A30" i="1"/>
  <c r="C11" i="1"/>
  <c r="C12" i="1"/>
  <c r="F5" i="1"/>
  <c r="I21" i="2"/>
  <c r="K45" i="2"/>
  <c r="H21" i="2"/>
  <c r="J21" i="2"/>
  <c r="D17" i="2"/>
  <c r="D5" i="2"/>
  <c r="G10" i="1"/>
</calcChain>
</file>

<file path=xl/sharedStrings.xml><?xml version="1.0" encoding="utf-8"?>
<sst xmlns="http://schemas.openxmlformats.org/spreadsheetml/2006/main" count="239" uniqueCount="166">
  <si>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</si>
  <si>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</si>
  <si>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</si>
  <si>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</si>
  <si>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</si>
  <si>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</si>
  <si>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</si>
  <si>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</si>
  <si>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</si>
  <si>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</si>
  <si>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</si>
  <si>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</si>
  <si>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</si>
  <si>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</si>
  <si>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</si>
  <si>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</si>
  <si>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</si>
  <si>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</si>
  <si>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</si>
  <si>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</si>
  <si>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</si>
  <si>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</si>
  <si>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</si>
  <si>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</si>
  <si>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</si>
  <si>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</si>
  <si>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</si>
  <si>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</si>
  <si>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</si>
  <si>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</si>
  <si>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</si>
  <si>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</si>
  <si>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</si>
  <si>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</si>
  <si>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</si>
  <si>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</si>
  <si>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</si>
  <si>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</si>
  <si>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</si>
  <si>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</si>
  <si>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</si>
  <si>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</si>
  <si>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</si>
  <si>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</si>
  <si>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</si>
  <si>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</si>
  <si>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</si>
  <si>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</si>
  <si>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</si>
  <si>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</si>
  <si>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</si>
  <si>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</si>
  <si>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</si>
  <si>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</si>
  <si>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</si>
  <si>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</si>
  <si>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</si>
  <si>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</si>
  <si>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</si>
  <si>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</si>
  <si>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</si>
  <si>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</si>
  <si>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</si>
  <si>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</si>
  <si>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</si>
  <si>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</si>
  <si>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</si>
  <si>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</si>
  <si>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</si>
  <si>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</si>
  <si>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</si>
  <si>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</si>
  <si>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</si>
  <si>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</si>
  <si>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</si>
  <si>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</si>
  <si>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</si>
  <si>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</si>
  <si>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</si>
  <si>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</si>
  <si>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</si>
  <si>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</si>
  <si>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</si>
  <si>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</si>
  <si>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</si>
  <si>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</si>
  <si>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</si>
  <si>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</si>
  <si>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</si>
  <si>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</si>
  <si>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</si>
  <si>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</si>
  <si>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</si>
  <si>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</si>
  <si>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</si>
  <si>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</si>
  <si>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</si>
  <si>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</si>
  <si>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</si>
  <si>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</si>
  <si>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</si>
  <si>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</si>
  <si>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</si>
  <si>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</si>
  <si>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</si>
  <si>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</si>
  <si>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</si>
  <si>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</si>
  <si>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</si>
  <si>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</si>
  <si>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</si>
  <si>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</si>
  <si>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</si>
  <si>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</si>
  <si>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</si>
  <si>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</si>
  <si>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</si>
  <si>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</si>
  <si>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</si>
  <si>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</si>
  <si>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</si>
  <si>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</si>
  <si>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</si>
  <si>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</si>
  <si>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</si>
  <si>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</si>
  <si>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</si>
  <si>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</si>
  <si>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</si>
  <si>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</si>
  <si>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</si>
  <si>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</si>
  <si>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</si>
  <si>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</si>
  <si>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</si>
  <si>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</si>
  <si>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</si>
  <si>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</si>
  <si>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</si>
  <si>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</si>
  <si>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</si>
  <si>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</si>
  <si>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</si>
  <si>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</si>
  <si>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</si>
  <si>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Conflictos globales contemporáneos</t>
  </si>
  <si>
    <t>Flor Angela Buitrago</t>
  </si>
  <si>
    <t>Fotografía</t>
  </si>
  <si>
    <t>Horizontal</t>
  </si>
  <si>
    <t>F6</t>
  </si>
  <si>
    <t>Recurso F6</t>
  </si>
  <si>
    <t>Ilustración</t>
  </si>
  <si>
    <t>IMG10</t>
  </si>
  <si>
    <t>IMG11</t>
  </si>
  <si>
    <t>IMG12</t>
  </si>
  <si>
    <t>IMG13</t>
  </si>
  <si>
    <t>IMG14</t>
  </si>
  <si>
    <t>IMG15</t>
  </si>
  <si>
    <t>IMG16</t>
  </si>
  <si>
    <t>IMG17</t>
  </si>
  <si>
    <t>IMG18</t>
  </si>
  <si>
    <t>CS_11_01_REC160</t>
  </si>
  <si>
    <t>No sé qué tipo de motor es, porque es un recurso aprovechado, sólo que el autor pide cambiar algunas imágenes</t>
  </si>
  <si>
    <t>mapa de Túnez y mesa de votación</t>
  </si>
  <si>
    <t>Karbala, Irak, la mezquita sagrada del imán Hussain</t>
  </si>
  <si>
    <t>Cuarto Eso/Ciencias Sociales/El mundo actual/El mundo islámico: entre la tradición y el cambio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</si>
</sst>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0" borderId="3" xfId="0" applyFont="1" applyBorder="1" applyAlignment="1">
      <alignment horizontal="left" vertical="center" wrapText="1"/>
    </xf>
    <xf numFmtId="0" fontId="3" fillId="5" borderId="36" xfId="0" applyFont="1" applyFill="1" applyBorder="1" applyAlignment="1">
      <alignment horizontal="center" vertical="center" wrapText="1"/>
    </xf>
    <xf numFmtId="0" fontId="2" fillId="0" borderId="5" xfId="0" applyFont="1" applyBorder="1" applyAlignment="1">
      <alignment horizontal="left" vertical="center" wrapText="1"/>
    </xf>
    <xf numFmtId="0" fontId="2" fillId="0" borderId="0" xfId="0" applyFont="1" applyFill="1" applyBorder="1" applyAlignment="1">
      <alignment vertical="center" wrapText="1"/>
    </xf>
    <xf numFmtId="0" fontId="2" fillId="0" borderId="5" xfId="51" applyFont="1" applyBorder="1" applyAlignment="1">
      <alignment horizontal="left" vertical="center" wrapText="1"/>
    </xf>
    <xf numFmtId="0" fontId="8"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I5" sqref="I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5"/>
      <c r="K1" s="15"/>
    </row>
    <row r="2" spans="1:16" ht="15.75" x14ac:dyDescent="0.25">
      <c r="A2" s="1"/>
      <c r="B2" s="3" t="s">
        <v>129</v>
      </c>
      <c r="C2" s="85" t="s">
        <v>23</v>
      </c>
      <c r="D2" s="86"/>
      <c r="F2" s="78" t="s">
        <v>0</v>
      </c>
      <c r="G2" s="79"/>
      <c r="H2" s="49"/>
      <c r="I2" s="49"/>
      <c r="J2" s="15"/>
    </row>
    <row r="3" spans="1:16" ht="15.75" x14ac:dyDescent="0.25">
      <c r="A3" s="1"/>
      <c r="B3" s="4" t="s">
        <v>8</v>
      </c>
      <c r="C3" s="87">
        <v>11</v>
      </c>
      <c r="D3" s="88"/>
      <c r="F3" s="80"/>
      <c r="G3" s="81"/>
      <c r="H3" s="49"/>
      <c r="I3" s="49"/>
      <c r="J3" s="15"/>
    </row>
    <row r="4" spans="1:16" ht="16.5" x14ac:dyDescent="0.3">
      <c r="A4" s="1"/>
      <c r="B4" s="4" t="s">
        <v>54</v>
      </c>
      <c r="C4" s="89" t="s">
        <v>145</v>
      </c>
      <c r="D4" s="88"/>
      <c r="E4" s="5"/>
      <c r="F4" s="48" t="s">
        <v>55</v>
      </c>
      <c r="G4" s="47" t="s">
        <v>56</v>
      </c>
      <c r="H4" s="49"/>
      <c r="I4" s="49"/>
      <c r="J4" s="15"/>
      <c r="K4" s="15"/>
    </row>
    <row r="5" spans="1:16" ht="54.75" thickBot="1" x14ac:dyDescent="0.3">
      <c r="A5" s="1"/>
      <c r="B5" s="6" t="s">
        <v>1</v>
      </c>
      <c r="C5" s="90" t="s">
        <v>146</v>
      </c>
      <c r="D5" s="91"/>
      <c r="E5" s="5"/>
      <c r="F5" s="46" t="str">
        <f>IF(G4="Recurso","Motor del recurso","")</f>
        <v>Motor del recurso</v>
      </c>
      <c r="G5" s="46" t="s">
        <v>149</v>
      </c>
      <c r="H5" s="19" t="s">
        <v>162</v>
      </c>
      <c r="I5" s="110" t="s">
        <v>165</v>
      </c>
      <c r="J5" s="15"/>
      <c r="K5" s="15"/>
    </row>
    <row r="6" spans="1:16" ht="16.5" thickBot="1" x14ac:dyDescent="0.3">
      <c r="A6" s="1"/>
      <c r="B6" s="1"/>
      <c r="C6" s="1"/>
      <c r="D6" s="1"/>
      <c r="E6" s="7"/>
      <c r="F6" s="1"/>
      <c r="G6" s="1"/>
      <c r="H6" s="49"/>
      <c r="I6" s="49"/>
      <c r="J6" s="15"/>
      <c r="K6" s="15"/>
    </row>
    <row r="7" spans="1:16" ht="15" customHeight="1" x14ac:dyDescent="0.25">
      <c r="A7" s="1"/>
      <c r="B7" s="33" t="s">
        <v>40</v>
      </c>
      <c r="C7" s="72" t="s">
        <v>161</v>
      </c>
      <c r="D7" s="32" t="s">
        <v>39</v>
      </c>
      <c r="F7" s="1"/>
      <c r="G7" s="1"/>
      <c r="H7" s="1"/>
      <c r="I7" s="1"/>
      <c r="J7" s="15"/>
      <c r="K7" s="15"/>
    </row>
    <row r="8" spans="1:16" s="8" customFormat="1" ht="16.5" thickBot="1" x14ac:dyDescent="0.3">
      <c r="A8" s="9"/>
      <c r="B8" s="9"/>
      <c r="C8" s="9"/>
      <c r="D8" s="10"/>
      <c r="E8" s="10"/>
      <c r="F8" s="82" t="s">
        <v>62</v>
      </c>
      <c r="G8" s="83"/>
      <c r="H8" s="83"/>
      <c r="I8" s="84"/>
      <c r="J8" s="17"/>
      <c r="K8" s="11"/>
      <c r="L8" s="2"/>
      <c r="M8" s="2"/>
      <c r="N8" s="2"/>
      <c r="O8" s="2"/>
      <c r="P8" s="2"/>
    </row>
    <row r="9" spans="1:16" ht="26.25" thickBot="1" x14ac:dyDescent="0.3">
      <c r="A9" s="30" t="s">
        <v>2</v>
      </c>
      <c r="B9" s="73" t="s">
        <v>9</v>
      </c>
      <c r="C9" s="22" t="s">
        <v>3</v>
      </c>
      <c r="D9" s="22" t="s">
        <v>4</v>
      </c>
      <c r="E9" s="22" t="s">
        <v>5</v>
      </c>
      <c r="F9" s="69" t="s">
        <v>61</v>
      </c>
      <c r="G9" s="69" t="s">
        <v>59</v>
      </c>
      <c r="H9" s="69" t="s">
        <v>60</v>
      </c>
      <c r="I9" s="69" t="s">
        <v>121</v>
      </c>
      <c r="J9" s="73" t="s">
        <v>6</v>
      </c>
      <c r="K9" s="23" t="s">
        <v>7</v>
      </c>
    </row>
    <row r="10" spans="1:16" s="75" customFormat="1" ht="15.75" x14ac:dyDescent="0.25">
      <c r="A10" s="12" t="str">
        <f>IF(OR(B10&lt;&gt;"",J10&lt;&gt;""),"IMG01","")</f>
        <v>IMG01</v>
      </c>
      <c r="B10" s="110">
        <v>252124117</v>
      </c>
      <c r="C10" s="24" t="s">
        <v>150</v>
      </c>
      <c r="D10" s="13" t="s">
        <v>151</v>
      </c>
      <c r="E10" s="13" t="s">
        <v>148</v>
      </c>
      <c r="F10" s="13" t="str">
        <f>IF(OR(B10&lt;&gt;"",J10&lt;&gt;""),CONCATENATE($C$7,"_",$A10,IF($G$4="Cuaderno de Estudio","_small",CONCATENATE(IF(I10="","","n"),IF(LEFT($G$5,1)="F",".jpg",".png")))),"")</f>
        <v>CS_11_01_REC160_IMG01.jpg</v>
      </c>
      <c r="G10" s="13" t="str">
        <f>IF(F10&lt;&gt;"",IF($G$4="Recurso",IF(LEFT($G$5,1)="M",VLOOKUP($G$5,'Definición técnica de imagenes'!$A$3:$G$17,5,FALSE),IF($G$5="F1",'Definición técnica de imagenes'!$E$15,'Definición técnica de imagenes'!$F$13)),'Definición técnica de imagenes'!$E$16),"")</f>
        <v>800 x 460 px</v>
      </c>
      <c r="H10" s="13" t="str">
        <f>IF(AND(I10&lt;&gt;"",I10&lt;&gt;0),IF(OR(B10&lt;&gt;"",J10&lt;&gt;""),CONCATENATE($C$7,"_",$A10,IF($G$4="Cuaderno de Estudio","_zoom",CONCATENATE("a",IF(LEFT($G$5,1)="F",".jpg",".png")))),""),"")</f>
        <v/>
      </c>
      <c r="I10" s="13" t="str">
        <f>IF(OR(B10&lt;&gt;"",J10&lt;&gt;""),IF($G$4="Recurso",IF(LEFT($G$5,1)="M",IF(VLOOKUP($G$5,'Definición técnica de imagenes'!$A$3:$G$17,6,FALSE)=0,"",VLOOKUP($G$5,'Definición técnica de imagenes'!$A$3:$G$17,6,FALSE)),IF($G$5="F1","","")),'Definición técnica de imagenes'!$F$16),"")</f>
        <v/>
      </c>
      <c r="J10" s="19" t="s">
        <v>163</v>
      </c>
      <c r="K10" s="19"/>
    </row>
    <row r="11" spans="1:16" s="75" customFormat="1" ht="13.9" customHeight="1" x14ac:dyDescent="0.25">
      <c r="A11" s="12" t="str">
        <f>IF(OR(B11&lt;&gt;"",J11&lt;&gt;""),CONCATENATE(LEFT(A10,3),IF(MID(A10,4,2)+1&lt;10,CONCATENATE("0",MID(A10,4,2)+1))),"")</f>
        <v>IMG02</v>
      </c>
      <c r="B11" s="110">
        <v>233433742</v>
      </c>
      <c r="C11" s="24" t="str">
        <f t="shared" ref="C11:C22" si="0">IF(OR(B11&lt;&gt;"",J11&lt;&gt;""),IF($G$4="Recurso",CONCATENATE($G$4," ",$G$5),$G$4),"")</f>
        <v>Recurso F6</v>
      </c>
      <c r="D11" s="13" t="s">
        <v>147</v>
      </c>
      <c r="E11" s="13" t="s">
        <v>148</v>
      </c>
      <c r="F11" s="13" t="str">
        <f t="shared" ref="F11:F74" si="1">IF(OR(B11&lt;&gt;"",J11&lt;&gt;""),CONCATENATE($C$7,"_",$A11,IF($G$4="Cuaderno de Estudio","_small",CONCATENATE(IF(I11="","","n"),IF(LEFT($G$5,1)="F",".jpg",".png")))),"")</f>
        <v>CS_11_01_REC160_IMG02.jpg</v>
      </c>
      <c r="G11" s="13" t="str">
        <f>IF(F11&lt;&gt;"",IF($G$4="Recurso",IF(LEFT($G$5,1)="M",VLOOKUP($G$5,'Definición técnica de imagenes'!$A$3:$G$17,5,FALSE),IF($G$5="F1",'Definición técnica de imagenes'!$E$15,'Definición técnica de imagenes'!$F$13)),'Definición técnica de imagenes'!$E$16),"")</f>
        <v>800 x 460 px</v>
      </c>
      <c r="H11" s="13" t="str">
        <f t="shared" ref="H11:H74" si="2">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110" t="s">
        <v>164</v>
      </c>
      <c r="K11" s="13"/>
    </row>
    <row r="12" spans="1:16" s="75" customFormat="1" x14ac:dyDescent="0.25">
      <c r="A12" s="12" t="str">
        <f t="shared" ref="A12:A30" si="3">IF(OR(B12&lt;&gt;"",J12&lt;&gt;""),CONCATENATE(LEFT(A11,3),IF(MID(A11,4,2)+1&lt;10,CONCATENATE("0",MID(A11,4,2)+1))),"")</f>
        <v/>
      </c>
      <c r="B12" s="74"/>
      <c r="C12" s="24" t="str">
        <f t="shared" si="0"/>
        <v/>
      </c>
      <c r="D12" s="13"/>
      <c r="E12" s="13"/>
      <c r="F12" s="13" t="str">
        <f t="shared" si="1"/>
        <v/>
      </c>
      <c r="G12" s="13" t="str">
        <f>IF(F12&lt;&gt;"",IF($G$4="Recurso",IF(LEFT($G$5,1)="M",VLOOKUP($G$5,'Definición técnica de imagenes'!$A$3:$G$17,5,FALSE),IF($G$5="F1",'Definición técnica de imagenes'!$E$15,'Definición técnica de imagenes'!$F$13)),'Definición técnica de imagenes'!$E$16),"")</f>
        <v/>
      </c>
      <c r="H12" s="13" t="str">
        <f t="shared" si="2"/>
        <v/>
      </c>
      <c r="I12" s="13" t="str">
        <f>IF(OR(B12&lt;&gt;"",J12&lt;&gt;""),IF($G$4="Recurso",IF(LEFT($G$5,1)="M",IF(VLOOKUP($G$5,'Definición técnica de imagenes'!$A$3:$G$17,6,FALSE)=0,"",VLOOKUP($G$5,'Definición técnica de imagenes'!$A$3:$G$17,6,FALSE)),IF($G$5="F1","","")),'Definición técnica de imagenes'!$F$16),"")</f>
        <v/>
      </c>
      <c r="J12" s="19"/>
      <c r="K12" s="19"/>
    </row>
    <row r="13" spans="1:16" s="75" customFormat="1" x14ac:dyDescent="0.25">
      <c r="A13" s="12" t="str">
        <f t="shared" si="3"/>
        <v/>
      </c>
      <c r="B13" s="76"/>
      <c r="C13" s="24"/>
      <c r="D13" s="13"/>
      <c r="E13" s="13"/>
      <c r="F13" s="13" t="str">
        <f t="shared" si="1"/>
        <v/>
      </c>
      <c r="G13" s="13" t="str">
        <f>IF(F13&lt;&gt;"",IF($G$4="Recurso",IF(LEFT($G$5,1)="M",VLOOKUP($G$5,'Definición técnica de imagenes'!$A$3:$G$17,5,FALSE),IF($G$5="F1",'Definición técnica de imagenes'!$E$15,'Definición técnica de imagenes'!$F$13)),'Definición técnica de imagenes'!$E$16),"")</f>
        <v/>
      </c>
      <c r="H13" s="13" t="str">
        <f t="shared" si="2"/>
        <v/>
      </c>
      <c r="I13" s="13" t="str">
        <f>IF(OR(B13&lt;&gt;"",J13&lt;&gt;""),IF($G$4="Recurso",IF(LEFT($G$5,1)="M",IF(VLOOKUP($G$5,'Definición técnica de imagenes'!$A$3:$G$17,6,FALSE)=0,"",VLOOKUP($G$5,'Definición técnica de imagenes'!$A$3:$G$17,6,FALSE)),IF($G$5="F1","","")),'Definición técnica de imagenes'!$F$16),"")</f>
        <v/>
      </c>
      <c r="J13" s="19"/>
      <c r="K13" s="19"/>
    </row>
    <row r="14" spans="1:16" s="75" customFormat="1" x14ac:dyDescent="0.25">
      <c r="A14" s="12" t="str">
        <f t="shared" si="3"/>
        <v/>
      </c>
      <c r="B14" s="74"/>
      <c r="C14" s="24"/>
      <c r="D14" s="13"/>
      <c r="E14" s="13"/>
      <c r="F14" s="13" t="str">
        <f t="shared" si="1"/>
        <v/>
      </c>
      <c r="G14" s="13" t="str">
        <f>IF(F14&lt;&gt;"",IF($G$4="Recurso",IF(LEFT($G$5,1)="M",VLOOKUP($G$5,'Definición técnica de imagenes'!$A$3:$G$17,5,FALSE),IF($G$5="F1",'Definición técnica de imagenes'!$E$15,'Definición técnica de imagenes'!$F$13)),'Definición técnica de imagenes'!$E$16),"")</f>
        <v/>
      </c>
      <c r="H14" s="13" t="str">
        <f t="shared" si="2"/>
        <v/>
      </c>
      <c r="I14" s="13" t="str">
        <f>IF(OR(B14&lt;&gt;"",J14&lt;&gt;""),IF($G$4="Recurso",IF(LEFT($G$5,1)="M",IF(VLOOKUP($G$5,'Definición técnica de imagenes'!$A$3:$G$17,6,FALSE)=0,"",VLOOKUP($G$5,'Definición técnica de imagenes'!$A$3:$G$17,6,FALSE)),IF($G$5="F1","","")),'Definición técnica de imagenes'!$F$16),"")</f>
        <v/>
      </c>
      <c r="J14" s="19"/>
      <c r="K14" s="19"/>
    </row>
    <row r="15" spans="1:16" s="75" customFormat="1" x14ac:dyDescent="0.25">
      <c r="A15" s="12" t="str">
        <f t="shared" si="3"/>
        <v/>
      </c>
      <c r="B15" s="74"/>
      <c r="C15" s="24"/>
      <c r="D15" s="13"/>
      <c r="E15" s="13"/>
      <c r="F15" s="13" t="str">
        <f t="shared" si="1"/>
        <v/>
      </c>
      <c r="G15" s="13" t="str">
        <f>IF(F15&lt;&gt;"",IF($G$4="Recurso",IF(LEFT($G$5,1)="M",VLOOKUP($G$5,'Definición técnica de imagenes'!$A$3:$G$17,5,FALSE),IF($G$5="F1",'Definición técnica de imagenes'!$E$15,'Definición técnica de imagenes'!$F$13)),'Definición técnica de imagenes'!$E$16),"")</f>
        <v/>
      </c>
      <c r="H15" s="13" t="str">
        <f t="shared" si="2"/>
        <v/>
      </c>
      <c r="I15" s="13" t="str">
        <f>IF(OR(B15&lt;&gt;"",J15&lt;&gt;""),IF($G$4="Recurso",IF(LEFT($G$5,1)="M",IF(VLOOKUP($G$5,'Definición técnica de imagenes'!$A$3:$G$17,6,FALSE)=0,"",VLOOKUP($G$5,'Definición técnica de imagenes'!$A$3:$G$17,6,FALSE)),IF($G$5="F1","","")),'Definición técnica de imagenes'!$F$16),"")</f>
        <v/>
      </c>
      <c r="J15" s="29"/>
      <c r="K15" s="29"/>
    </row>
    <row r="16" spans="1:16" s="75" customFormat="1" ht="14.25" x14ac:dyDescent="0.25">
      <c r="A16" s="12" t="str">
        <f t="shared" si="3"/>
        <v/>
      </c>
      <c r="B16" s="74"/>
      <c r="C16" s="24"/>
      <c r="D16" s="13"/>
      <c r="E16" s="13"/>
      <c r="F16" s="13" t="str">
        <f t="shared" si="1"/>
        <v/>
      </c>
      <c r="G16" s="13" t="str">
        <f>IF(F16&lt;&gt;"",IF($G$4="Recurso",IF(LEFT($G$5,1)="M",VLOOKUP($G$5,'Definición técnica de imagenes'!$A$3:$G$17,5,FALSE),IF($G$5="F1",'Definición técnica de imagenes'!$E$15,'Definición técnica de imagenes'!$F$13)),'Definición técnica de imagenes'!$E$16),"")</f>
        <v/>
      </c>
      <c r="H16" s="13" t="str">
        <f t="shared" si="2"/>
        <v/>
      </c>
      <c r="I16" s="13" t="str">
        <f>IF(OR(B16&lt;&gt;"",J16&lt;&gt;""),IF($G$4="Recurso",IF(LEFT($G$5,1)="M",IF(VLOOKUP($G$5,'Definición técnica de imagenes'!$A$3:$G$17,6,FALSE)=0,"",VLOOKUP($G$5,'Definición técnica de imagenes'!$A$3:$G$17,6,FALSE)),IF($G$5="F1","","")),'Definición técnica de imagenes'!$F$16),"")</f>
        <v/>
      </c>
      <c r="J16" s="29"/>
      <c r="K16" s="77"/>
    </row>
    <row r="17" spans="1:11" s="75" customFormat="1" x14ac:dyDescent="0.25">
      <c r="A17" s="12" t="str">
        <f t="shared" si="3"/>
        <v/>
      </c>
      <c r="B17" s="74"/>
      <c r="C17" s="24"/>
      <c r="D17" s="13"/>
      <c r="E17" s="13"/>
      <c r="F17" s="13" t="str">
        <f t="shared" si="1"/>
        <v/>
      </c>
      <c r="G17" s="13" t="str">
        <f>IF(F17&lt;&gt;"",IF($G$4="Recurso",IF(LEFT($G$5,1)="M",VLOOKUP($G$5,'Definición técnica de imagenes'!$A$3:$G$17,5,FALSE),IF($G$5="F1",'Definición técnica de imagenes'!$E$15,'Definición técnica de imagenes'!$F$13)),'Definición técnica de imagenes'!$E$16),"")</f>
        <v/>
      </c>
      <c r="H17" s="13" t="str">
        <f t="shared" si="2"/>
        <v/>
      </c>
      <c r="I17" s="13" t="str">
        <f>IF(OR(B17&lt;&gt;"",J17&lt;&gt;""),IF($G$4="Recurso",IF(LEFT($G$5,1)="M",IF(VLOOKUP($G$5,'Definición técnica de imagenes'!$A$3:$G$17,6,FALSE)=0,"",VLOOKUP($G$5,'Definición técnica de imagenes'!$A$3:$G$17,6,FALSE)),IF($G$5="F1","","")),'Definición técnica de imagenes'!$F$16),"")</f>
        <v/>
      </c>
      <c r="J17" s="29"/>
      <c r="K17" s="29"/>
    </row>
    <row r="18" spans="1:11" s="75" customFormat="1" x14ac:dyDescent="0.25">
      <c r="A18" s="12" t="str">
        <f t="shared" si="3"/>
        <v/>
      </c>
      <c r="B18" s="74"/>
      <c r="C18" s="24"/>
      <c r="D18" s="13"/>
      <c r="E18" s="13"/>
      <c r="F18" s="13" t="str">
        <f t="shared" si="1"/>
        <v/>
      </c>
      <c r="G18" s="13" t="str">
        <f>IF(F18&lt;&gt;"",IF($G$4="Recurso",IF(LEFT($G$5,1)="M",VLOOKUP($G$5,'Definición técnica de imagenes'!$A$3:$G$17,5,FALSE),IF($G$5="F1",'Definición técnica de imagenes'!$E$15,'Definición técnica de imagenes'!$F$13)),'Definición técnica de imagenes'!$E$16),"")</f>
        <v/>
      </c>
      <c r="H18" s="13" t="str">
        <f t="shared" si="2"/>
        <v/>
      </c>
      <c r="I18" s="13" t="str">
        <f>IF(OR(B18&lt;&gt;"",J18&lt;&gt;""),IF($G$4="Recurso",IF(LEFT($G$5,1)="M",IF(VLOOKUP($G$5,'Definición técnica de imagenes'!$A$3:$G$17,6,FALSE)=0,"",VLOOKUP($G$5,'Definición técnica de imagenes'!$A$3:$G$17,6,FALSE)),IF($G$5="F1","","")),'Definición técnica de imagenes'!$F$16),"")</f>
        <v/>
      </c>
      <c r="J18" s="29"/>
      <c r="K18" s="29"/>
    </row>
    <row r="19" spans="1:11" s="75" customFormat="1" ht="14.25" x14ac:dyDescent="0.25">
      <c r="A19" s="12" t="s">
        <v>152</v>
      </c>
      <c r="B19" s="74"/>
      <c r="C19" s="24"/>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IF(OR(B19&lt;&gt;"",J19&lt;&gt;""),IF($G$4="Recurso",IF(LEFT($G$5,1)="M",IF(VLOOKUP($G$5,'Definición técnica de imagenes'!$A$3:$G$17,6,FALSE)=0,"",VLOOKUP($G$5,'Definición técnica de imagenes'!$A$3:$G$17,6,FALSE)),IF($G$5="F1","","")),'Definición técnica de imagenes'!$F$16),"")</f>
        <v/>
      </c>
      <c r="J19" s="29"/>
      <c r="K19" s="77"/>
    </row>
    <row r="20" spans="1:11" s="75" customFormat="1" ht="13.5" customHeight="1" x14ac:dyDescent="0.25">
      <c r="A20" s="12" t="s">
        <v>153</v>
      </c>
      <c r="B20" s="74"/>
      <c r="C20" s="24"/>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IF(OR(B20&lt;&gt;"",J20&lt;&gt;""),IF($G$4="Recurso",IF(LEFT($G$5,1)="M",IF(VLOOKUP($G$5,'Definición técnica de imagenes'!$A$3:$G$17,6,FALSE)=0,"",VLOOKUP($G$5,'Definición técnica de imagenes'!$A$3:$G$17,6,FALSE)),IF($G$5="F1","","")),'Definición técnica de imagenes'!$F$16),"")</f>
        <v/>
      </c>
      <c r="J20" s="19"/>
      <c r="K20" s="29"/>
    </row>
    <row r="21" spans="1:11" s="75" customFormat="1" x14ac:dyDescent="0.25">
      <c r="A21" s="12" t="s">
        <v>154</v>
      </c>
      <c r="B21" s="74"/>
      <c r="C21" s="24"/>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IF(OR(B21&lt;&gt;"",J21&lt;&gt;""),IF($G$4="Recurso",IF(LEFT($G$5,1)="M",IF(VLOOKUP($G$5,'Definición técnica de imagenes'!$A$3:$G$17,6,FALSE)=0,"",VLOOKUP($G$5,'Definición técnica de imagenes'!$A$3:$G$17,6,FALSE)),IF($G$5="F1","","")),'Definición técnica de imagenes'!$F$16),"")</f>
        <v/>
      </c>
      <c r="J21" s="29"/>
      <c r="K21" s="29"/>
    </row>
    <row r="22" spans="1:11" s="75" customFormat="1" x14ac:dyDescent="0.25">
      <c r="A22" s="12" t="s">
        <v>155</v>
      </c>
      <c r="B22" s="74"/>
      <c r="C22" s="24"/>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75" customFormat="1" x14ac:dyDescent="0.25">
      <c r="A23" s="12" t="s">
        <v>156</v>
      </c>
      <c r="B23" s="74"/>
      <c r="C23" s="26"/>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9"/>
      <c r="K23" s="19"/>
    </row>
    <row r="24" spans="1:11" s="11" customFormat="1" x14ac:dyDescent="0.25">
      <c r="A24" s="12" t="s">
        <v>157</v>
      </c>
      <c r="B24" s="74"/>
      <c r="C24" s="24"/>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x14ac:dyDescent="0.25">
      <c r="A25" s="12" t="s">
        <v>158</v>
      </c>
      <c r="B25" s="74"/>
      <c r="C25" s="25"/>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x14ac:dyDescent="0.25">
      <c r="A26" s="12" t="s">
        <v>159</v>
      </c>
      <c r="B26" s="74"/>
      <c r="C26" s="25"/>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x14ac:dyDescent="0.25">
      <c r="A27" s="12" t="s">
        <v>160</v>
      </c>
      <c r="B27" s="74"/>
      <c r="C27" s="25"/>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x14ac:dyDescent="0.25">
      <c r="A28" s="12" t="str">
        <f t="shared" si="3"/>
        <v/>
      </c>
      <c r="B28" s="24"/>
      <c r="C28" s="24"/>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25">
      <c r="A29" s="12" t="str">
        <f t="shared" si="3"/>
        <v/>
      </c>
      <c r="B29" s="25"/>
      <c r="C29" s="25"/>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25">
      <c r="A30" s="12" t="str">
        <f t="shared" si="3"/>
        <v/>
      </c>
      <c r="B30" s="25"/>
      <c r="C30" s="25"/>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25">
      <c r="A31" s="12"/>
      <c r="B31" s="25"/>
      <c r="C31" s="25"/>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25">
      <c r="A32" s="12"/>
      <c r="B32" s="25"/>
      <c r="C32" s="25"/>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25">
      <c r="A33" s="12"/>
      <c r="B33" s="25"/>
      <c r="C33" s="25"/>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25">
      <c r="A34" s="12"/>
      <c r="B34" s="25"/>
      <c r="C34" s="25"/>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25">
      <c r="A35" s="12"/>
      <c r="B35" s="24"/>
      <c r="C35" s="24"/>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25">
      <c r="A36" s="12"/>
      <c r="B36" s="27"/>
      <c r="C36" s="27"/>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25">
      <c r="A37" s="12"/>
      <c r="B37" s="24"/>
      <c r="C37" s="24"/>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0"/>
      <c r="K37" s="14"/>
    </row>
    <row r="38" spans="1:11" s="11" customFormat="1" x14ac:dyDescent="0.25">
      <c r="A38" s="12"/>
      <c r="B38" s="28"/>
      <c r="C38" s="28"/>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1"/>
      <c r="K38" s="14"/>
    </row>
    <row r="39" spans="1:11" s="11" customFormat="1" x14ac:dyDescent="0.25">
      <c r="A39" s="12"/>
      <c r="B39" s="24"/>
      <c r="C39" s="24"/>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25">
      <c r="A40" s="12"/>
      <c r="B40" s="24"/>
      <c r="C40" s="24"/>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25">
      <c r="A41" s="12"/>
      <c r="B41" s="24"/>
      <c r="C41" s="24"/>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25">
      <c r="A42" s="12"/>
      <c r="B42" s="24"/>
      <c r="C42" s="24"/>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25">
      <c r="A43" s="12"/>
      <c r="B43" s="24"/>
      <c r="C43" s="24"/>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25">
      <c r="A44" s="12"/>
      <c r="B44" s="24"/>
      <c r="C44" s="24"/>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25">
      <c r="A45" s="12"/>
      <c r="B45" s="24"/>
      <c r="C45" s="24"/>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25">
      <c r="A46" s="12"/>
      <c r="B46" s="24"/>
      <c r="C46" s="24"/>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25">
      <c r="A47" s="12"/>
      <c r="B47" s="24"/>
      <c r="C47" s="24"/>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25">
      <c r="A48" s="12"/>
      <c r="B48" s="24"/>
      <c r="C48" s="24"/>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25">
      <c r="A49" s="12"/>
      <c r="B49" s="24"/>
      <c r="C49" s="24"/>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25">
      <c r="A50" s="12"/>
      <c r="B50" s="24"/>
      <c r="C50" s="24"/>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25">
      <c r="A51" s="12"/>
      <c r="B51" s="24"/>
      <c r="C51" s="24"/>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25">
      <c r="A52" s="12"/>
      <c r="B52" s="24"/>
      <c r="C52" s="24"/>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25">
      <c r="A53" s="12"/>
      <c r="B53" s="24"/>
      <c r="C53" s="24"/>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25">
      <c r="A54" s="12"/>
      <c r="B54" s="24"/>
      <c r="C54" s="24"/>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25">
      <c r="A55" s="12"/>
      <c r="B55" s="24"/>
      <c r="C55" s="24"/>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25">
      <c r="A56" s="12"/>
      <c r="B56" s="24"/>
      <c r="C56" s="24"/>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25">
      <c r="A57" s="12"/>
      <c r="B57" s="24"/>
      <c r="C57" s="24"/>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25">
      <c r="A58" s="12"/>
      <c r="B58" s="24"/>
      <c r="C58" s="24"/>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25">
      <c r="A59" s="12"/>
      <c r="B59" s="24"/>
      <c r="C59" s="24"/>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25">
      <c r="A60" s="12"/>
      <c r="B60" s="24"/>
      <c r="C60" s="24"/>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25">
      <c r="A61" s="12"/>
      <c r="B61" s="24"/>
      <c r="C61" s="24"/>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4" t="s">
        <v>38</v>
      </c>
      <c r="B1" s="95"/>
      <c r="C1" s="95"/>
      <c r="D1" s="95"/>
      <c r="E1" s="95"/>
      <c r="F1" s="96"/>
    </row>
    <row r="2" spans="1:11" x14ac:dyDescent="0.25">
      <c r="A2" s="39" t="s">
        <v>42</v>
      </c>
      <c r="B2" s="40"/>
      <c r="C2" s="97" t="s">
        <v>13</v>
      </c>
      <c r="D2" s="98"/>
      <c r="E2" s="99"/>
      <c r="F2" s="41"/>
    </row>
    <row r="3" spans="1:11" ht="63" x14ac:dyDescent="0.25">
      <c r="A3" s="42" t="s">
        <v>43</v>
      </c>
      <c r="B3" s="40"/>
      <c r="C3" s="103" t="s">
        <v>14</v>
      </c>
      <c r="D3" s="104"/>
      <c r="E3" s="105"/>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6" t="str">
        <f>CONCATENATE(H21,"_",I21,"_",J21,"_CO")</f>
        <v>LE_07_04_CO</v>
      </c>
      <c r="E5" s="107"/>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0" t="s">
        <v>127</v>
      </c>
      <c r="D7" s="92" t="str">
        <f>CONCATENATE("SolicitudGrafica_",D5,".xls")</f>
        <v>SolicitudGrafica_LE_07_04_CO.xls</v>
      </c>
      <c r="E7" s="92"/>
      <c r="F7" s="93"/>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4" t="s">
        <v>41</v>
      </c>
      <c r="B13" s="95"/>
      <c r="C13" s="95"/>
      <c r="D13" s="95"/>
      <c r="E13" s="95"/>
      <c r="F13" s="96"/>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7" t="s">
        <v>49</v>
      </c>
      <c r="D15" s="98"/>
      <c r="E15" s="98"/>
      <c r="F15" s="99"/>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100" t="str">
        <f>CONCATENATE(H21,"_",I21,"_",J21,"_",K45)</f>
        <v>LE_07_04_REC10</v>
      </c>
      <c r="E17" s="101"/>
      <c r="F17" s="102"/>
      <c r="J17" s="31">
        <v>14</v>
      </c>
      <c r="K17" s="31">
        <v>14</v>
      </c>
    </row>
    <row r="18" spans="1:11" ht="79.5" thickBot="1" x14ac:dyDescent="0.3">
      <c r="A18" s="42" t="s">
        <v>48</v>
      </c>
      <c r="B18" s="40"/>
      <c r="C18" s="70" t="s">
        <v>128</v>
      </c>
      <c r="D18" s="92" t="str">
        <f>CONCATENATE("SolicitudGrafica_",D17,".xls")</f>
        <v>SolicitudGrafica_LE_07_04_REC10.xls</v>
      </c>
      <c r="E18" s="92"/>
      <c r="F18" s="93"/>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1" t="s">
        <v>137</v>
      </c>
      <c r="C22" s="68" t="s">
        <v>138</v>
      </c>
      <c r="D22" s="67"/>
      <c r="E22" s="67"/>
    </row>
    <row r="23" spans="1:11" x14ac:dyDescent="0.25">
      <c r="A23" s="66" t="s">
        <v>115</v>
      </c>
      <c r="B23" s="71"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2015-03-23T15:58:19Z</dcterms:modified>
</cp:coreProperties>
</file>