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730" windowHeight="879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H16" i="1"/>
  <c r="H15" i="1"/>
  <c r="H14" i="1"/>
  <c r="H13" i="1"/>
  <c r="H12" i="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D17" i="2" l="1"/>
  <c r="D18" i="2" s="1"/>
  <c r="F11" i="1"/>
  <c r="G11" i="1" s="1"/>
  <c r="H10" i="1"/>
  <c r="A13" i="1"/>
  <c r="F13" i="1" s="1"/>
  <c r="G13" i="1" s="1"/>
  <c r="F10" i="1"/>
  <c r="G10" i="1" s="1"/>
  <c r="A14" i="1" l="1"/>
  <c r="F14" i="1" s="1"/>
  <c r="G14" i="1" s="1"/>
  <c r="A15" i="1" l="1"/>
  <c r="F15" i="1" s="1"/>
  <c r="G15" i="1" s="1"/>
  <c r="A16" i="1" l="1"/>
  <c r="F16" i="1" s="1"/>
  <c r="G16" i="1" s="1"/>
  <c r="A17" i="1" l="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l="1"/>
  <c r="G31" i="1" s="1"/>
  <c r="H31" i="1"/>
  <c r="A32" i="1"/>
  <c r="F32" i="1" l="1"/>
  <c r="G32" i="1" s="1"/>
  <c r="H32" i="1"/>
  <c r="A33" i="1"/>
  <c r="F33" i="1" l="1"/>
  <c r="G33" i="1" s="1"/>
  <c r="H33" i="1"/>
  <c r="A34" i="1"/>
  <c r="F34" i="1" l="1"/>
  <c r="G34" i="1" s="1"/>
  <c r="H34" i="1"/>
  <c r="A35" i="1"/>
  <c r="F35" i="1" l="1"/>
  <c r="G35" i="1" s="1"/>
  <c r="H35" i="1"/>
  <c r="A36" i="1"/>
  <c r="F36" i="1" l="1"/>
  <c r="G36" i="1" s="1"/>
  <c r="H36" i="1"/>
  <c r="A37" i="1"/>
  <c r="F37" i="1" l="1"/>
  <c r="G37" i="1" s="1"/>
  <c r="H37" i="1"/>
  <c r="A38" i="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<sst xmlns="http://schemas.openxmlformats.org/spreadsheetml/2006/main" count="504" uniqueCount="276">
  <si>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</si>
  <si>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</si>
  <si>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</si>
  <si>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</si>
  <si>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</si>
  <si>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</si>
  <si>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</si>
  <si>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</si>
  <si>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</si>
  <si>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</si>
  <si>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</si>
  <si>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</si>
  <si>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</si>
  <si>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</si>
  <si>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</si>
  <si>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</si>
  <si>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</si>
  <si>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</si>
  <si>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</si>
  <si>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</si>
  <si>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</si>
  <si>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</si>
  <si>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</si>
  <si>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</si>
  <si>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</si>
  <si>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</si>
  <si>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</si>
  <si>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</si>
  <si>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</si>
  <si>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</si>
  <si>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</si>
  <si>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</si>
  <si>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</si>
  <si>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</si>
  <si>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</si>
  <si>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</si>
  <si>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</si>
  <si>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</si>
  <si>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</si>
  <si>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</si>
  <si>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</si>
  <si>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</si>
  <si>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</si>
  <si>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</si>
  <si>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</si>
  <si>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</si>
  <si>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</si>
  <si>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</si>
  <si>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</si>
  <si>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</si>
  <si>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</si>
  <si>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</si>
  <si>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</si>
  <si>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</si>
  <si>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</si>
  <si>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</si>
  <si>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</si>
  <si>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</si>
  <si>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</si>
  <si>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</si>
  <si>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</si>
  <si>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</si>
  <si>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</si>
  <si>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</si>
  <si>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</si>
  <si>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</si>
  <si>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</si>
  <si>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</si>
  <si>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</si>
  <si>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</si>
  <si>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</si>
  <si>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</si>
  <si>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</si>
  <si>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</si>
  <si>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</si>
  <si>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</si>
  <si>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</si>
  <si>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</si>
  <si>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</si>
  <si>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</si>
  <si>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</si>
  <si>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</si>
  <si>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</si>
  <si>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</si>
  <si>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</si>
  <si>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</si>
  <si>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</si>
  <si>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</si>
  <si>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</si>
  <si>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</si>
  <si>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</si>
  <si>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</si>
  <si>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</si>
  <si>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</si>
  <si>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</si>
  <si>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</si>
  <si>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</si>
  <si>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</si>
  <si>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</si>
  <si>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</si>
  <si>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</si>
  <si>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</si>
  <si>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</si>
  <si>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</si>
  <si>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</si>
  <si>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</si>
  <si>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</si>
  <si>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</si>
  <si>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</si>
  <si>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</si>
  <si>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</si>
  <si>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</si>
  <si>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</si>
  <si>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</si>
  <si>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</si>
  <si>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</si>
  <si>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</si>
  <si>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</si>
  <si>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</si>
  <si>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</si>
  <si>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</si>
  <si>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</si>
  <si>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</si>
  <si>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</si>
  <si>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</si>
  <si>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</si>
  <si>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</si>
  <si>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</si>
  <si>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</si>
  <si>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</si>
  <si>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</si>
  <si>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</si>
  <si>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</si>
  <si>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</si>
  <si>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</si>
  <si>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</si>
  <si>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</si>
  <si>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</si>
  <si>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</si>
  <si>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</si>
  <si>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</si>
  <si>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</si>
  <si>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</si>
  <si>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</si>
  <si>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</si>
  <si>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</si>
  <si>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</si>
  <si>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</si>
  <si>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</si>
  <si>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</si>
  <si>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</si>
  <si>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</si>
  <si>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</si>
  <si>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</si>
  <si>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</si>
  <si>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</si>
  <si>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</si>
  <si>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</si>
  <si>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</si>
  <si>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</si>
  <si>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</si>
  <si>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</si>
  <si>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</si>
  <si>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</si>
  <si>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</si>
  <si>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</si>
  <si>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</si>
  <si>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</si>
  <si>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</si>
  <si>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</si>
  <si>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</si>
  <si>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</si>
  <si>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</si>
  <si>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</si>
  <si>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</si>
  <si>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</si>
  <si>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</si>
  <si>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</si>
  <si>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</si>
  <si>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</si>
  <si>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</si>
  <si>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</si>
  <si>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</si>
  <si>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</si>
  <si>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</si>
  <si>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</si>
  <si>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</si>
  <si>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democracia</t>
  </si>
  <si>
    <t>Nathalia Castañeda</t>
  </si>
  <si>
    <t>CS_08_12_REC140</t>
  </si>
  <si>
    <t>Pantalla negra texto blanco: Voto</t>
  </si>
  <si>
    <t>Ilustración</t>
  </si>
  <si>
    <t>Texto "Voto"</t>
  </si>
  <si>
    <t>Pantalla negra que en el centro, en letras blancas diga: Voto. Es imagen de inicio para opción 1.</t>
  </si>
  <si>
    <t>Pantalla negra texto blanco: Plebiscito</t>
  </si>
  <si>
    <t>Texto "Plebiscito"</t>
  </si>
  <si>
    <t>Pantalla negra que en el centro, en letras blancas diga: Plebiscito. Es imagen de inicio para opción 2.</t>
  </si>
  <si>
    <t>Pantalla negra texto blanco: Referendo</t>
  </si>
  <si>
    <t>Texto "Referendo"</t>
  </si>
  <si>
    <t>Pantalla negra que en el centro, en letras blancas diga: Referendo. Es imagen de inicio para opción 3.</t>
  </si>
  <si>
    <t>Pantalla negra texto blanco: Consulta popular</t>
  </si>
  <si>
    <t>Texto "Consulta popular"</t>
  </si>
  <si>
    <t>Pantalla negra que en el centro, en letras blancas diga: Consulta popular. Es imagen de inicio para opción 4.</t>
  </si>
  <si>
    <t>Pantalla negra texto blanco: Cabildo abierto</t>
  </si>
  <si>
    <t>Texto "Cabildo abierto"</t>
  </si>
  <si>
    <t>Pantalla negra que en el centro, en letras blancas diga: Cabildo abierto. Es imagen de inicio para opción 5.</t>
  </si>
  <si>
    <t>Pantalla negra texto blanco: Iniciativa legislativa</t>
  </si>
  <si>
    <t>Texto "Iniciativa legislativa"</t>
  </si>
  <si>
    <t>Pantalla negra que en el centro, en letras blancas diga: Iniciativa legislativa. Es imagen de inicio para opción 6.</t>
  </si>
  <si>
    <t>Pantalla negra texto blanco: Revocatoria del mandato</t>
  </si>
  <si>
    <t>Texto "Revocatoria del mandato"</t>
  </si>
  <si>
    <t>Pantalla negra que en el centro, en letras blancas diga: Revocatoria del mandato. Es imagen de inicio para opción 7.</t>
  </si>
  <si>
    <t>Fotografía</t>
  </si>
  <si>
    <t>Voto bandera de Colombia</t>
  </si>
  <si>
    <t>Imagen para ficha 1 opción 1.</t>
  </si>
  <si>
    <t>Shutterstock 274064276</t>
  </si>
  <si>
    <t>CS_08_12_CO_IMG11</t>
  </si>
  <si>
    <t>Votante</t>
  </si>
  <si>
    <t>Shutterstock 246709375</t>
  </si>
  <si>
    <t>Selección de candidato</t>
  </si>
  <si>
    <t>Imagen para la ficha 3 opción 1.</t>
  </si>
  <si>
    <t>Shutterstock 322028357</t>
  </si>
  <si>
    <t>Manos bien y mal</t>
  </si>
  <si>
    <t>Imagen para la ficha 1 opción 2.</t>
  </si>
  <si>
    <t>http://hispanicasaber.planetasaber.com/encyclopedia/default.asp?idpack=9&amp;idpil=001CJO01&amp;ruta=Buscador</t>
  </si>
  <si>
    <t>Sesión en Congreso de Diputados de España.</t>
  </si>
  <si>
    <t>Sería mejor conseguir una imagen colombiana, del presidente hablando ante el Congreso. Si no, la de la Hispánica funciona. Imagen para la ficha 2 opción 2.</t>
  </si>
  <si>
    <t>http://www.banrepcultural.org/blaavirtual/biografias/rojagust2.htm</t>
  </si>
  <si>
    <t>Gustavo Rojas Pinilla</t>
  </si>
  <si>
    <t>Tomar imagen de Gustavo Rojas Pinilla, o mandarlo ilustrar. Imagen para la ficha 3 opción 2.</t>
  </si>
  <si>
    <t>Shutterstock 103596908</t>
  </si>
  <si>
    <t>Bandera Colombia de seres humanos</t>
  </si>
  <si>
    <t>Imagen para ficha 1 opción 3.</t>
  </si>
  <si>
    <t>Shutterstock 52737196</t>
  </si>
  <si>
    <t>Imagen para ficha 2 opción 3.</t>
  </si>
  <si>
    <t>CS_08_12_CO_IMG09</t>
  </si>
  <si>
    <t>Votante de referendo</t>
  </si>
  <si>
    <t>Sí, no, blanco</t>
  </si>
  <si>
    <t>La misma imagen 9 del cuaderno de estudio. Imagen para ficha 3 opción 3.</t>
  </si>
  <si>
    <t>Shutterstock 140557603</t>
  </si>
  <si>
    <t>Sí o no</t>
  </si>
  <si>
    <t>Imagen para ficha 1 opción 4.</t>
  </si>
  <si>
    <t>http://hispanicasaber.planetasaber.com/encyclopedia/default.asp?idpack=9&amp;idpil=A13REC009&amp;ruta=Buscador</t>
  </si>
  <si>
    <t>Consulta No a los recortes</t>
  </si>
  <si>
    <t>Imagen para ficha 2 opción 4.</t>
  </si>
  <si>
    <t>http://www.registraduria.gov.co/Informacion/boletin_semanal/2011/boletin_11_enero_2011_archivos/image010.jpg</t>
  </si>
  <si>
    <t>Consulta creación de municipio</t>
  </si>
  <si>
    <t>Dibujar una ficha similar a la de la referencia. Imagen para ficha 3 opción 4.</t>
  </si>
  <si>
    <t>Shutterstock 223821064</t>
  </si>
  <si>
    <t>Exposición</t>
  </si>
  <si>
    <t>Imagen para ficha 1 opción 5.</t>
  </si>
  <si>
    <t>Shutterstock 174539273</t>
  </si>
  <si>
    <t>Reunión</t>
  </si>
  <si>
    <t>Revuelta popular</t>
  </si>
  <si>
    <t>CS_08_03_REC10_IMG02</t>
  </si>
  <si>
    <t>Misma imagen 02 del recurso 10, del guion 08_03. Imagen para ficha 3 opción 5.</t>
  </si>
  <si>
    <t>Imagen para ficha 2 opción 5.</t>
  </si>
  <si>
    <t>Shutterstock 209962822</t>
  </si>
  <si>
    <t>Propuestas ciudadanas</t>
  </si>
  <si>
    <t>Imagen para ficha 1 opción 6.</t>
  </si>
  <si>
    <t>Shutterstock 140419813</t>
  </si>
  <si>
    <t>Consecución firmas</t>
  </si>
  <si>
    <t>Imagen para ficha 2 opción 6.</t>
  </si>
  <si>
    <t xml:space="preserve">Shutterstock  220493632 </t>
  </si>
  <si>
    <t>Voz sobre varios temas</t>
  </si>
  <si>
    <t>Imagen para ficha 3 opción 6.</t>
  </si>
  <si>
    <t>Misma imagen 11 del cuaderno de estudio. Imagen para ficha 2 opción 1. Esta puede ser la misma imagen para el recurso.</t>
  </si>
  <si>
    <t xml:space="preserve">Shutterstock  377668588 </t>
  </si>
  <si>
    <t>Revocar</t>
  </si>
  <si>
    <t>Imagen para ficha 1 opción 7.</t>
  </si>
  <si>
    <t>http://hispanicasaber.planetasaber.com/encyclopedia/default.asp?idpack=9&amp;idpil=A11SAN016&amp;ruta=Buscador</t>
  </si>
  <si>
    <t>Juan Manuel Santos</t>
  </si>
  <si>
    <t>Imagen para ficha 2 opción 7.</t>
  </si>
  <si>
    <t>Shutterstock 280922420</t>
  </si>
  <si>
    <t>Tarjeta roja</t>
  </si>
  <si>
    <t>Imagen para ficha 3 opción 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</si>
</sst>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42463</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t="s">
        <v>190</v>
      </c>
      <c r="C10" s="20" t="str">
        <f t="shared" ref="C10:C41" si="0">IF(OR(B10&lt;&gt;"",J10&lt;&gt;""),IF($G$4="Recurso",CONCATENATE($G$4," ",$G$5),$G$4),"")</f>
        <v>Recurso F7</v>
      </c>
      <c r="D10" s="63" t="s">
        <v>191</v>
      </c>
      <c r="E10" s="63" t="s">
        <v>150</v>
      </c>
      <c r="F10" s="13" t="str">
        <f t="shared" ref="F10" ca="1" si="1">IF(OR(B10&lt;&gt;"",J10&lt;&gt;""),CONCATENATE($C$7,"_",$A10,IF($G$4="Cuaderno de Estudio","_small",CONCATENATE(IF(I10="","","n"),IF(LEFT($G$5,1)="F",".jpg",".png")))),"")</f>
        <v>CS_08_12_REC140_IMG01.jpg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t="s">
        <v>193</v>
      </c>
      <c r="O10" s="2" t="str">
        <f>'Definición técnica de imagenes'!A12</f>
        <v>M12D</v>
      </c>
    </row>
    <row r="11" spans="1:16" s="11" customFormat="1" ht="40.5" x14ac:dyDescent="0.25">
      <c r="A11" s="12" t="str">
        <f t="shared" ref="A11:A18" si="3">IF(OR(B11&lt;&gt;"",J11&lt;&gt;""),CONCATENATE(LEFT(A10,3),IF(MID(A10,4,2)+1&lt;10,CONCATENATE("0",MID(A10,4,2)+1))),"")</f>
        <v>IMG02</v>
      </c>
      <c r="B11" s="62" t="s">
        <v>194</v>
      </c>
      <c r="C11" s="20" t="str">
        <f t="shared" si="0"/>
        <v>Recurso F7</v>
      </c>
      <c r="D11" s="63" t="s">
        <v>191</v>
      </c>
      <c r="E11" s="63" t="s">
        <v>150</v>
      </c>
      <c r="F11" s="13" t="str">
        <f t="shared" ref="F11:F74" ca="1" si="4">IF(OR(B11&lt;&gt;"",J11&lt;&gt;""),CONCATENATE($C$7,"_",$A11,IF($G$4="Cuaderno de Estudio","_small",CONCATENATE(IF(I11="","","n"),IF(LEFT($G$5,1)="F",".jpg",".png")))),"")</f>
        <v>CS_08_12_REC140_IMG02.jpg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195</v>
      </c>
      <c r="K11" s="65" t="s">
        <v>196</v>
      </c>
      <c r="O11" s="2" t="str">
        <f>'Definición técnica de imagenes'!A13</f>
        <v>M101</v>
      </c>
    </row>
    <row r="12" spans="1:16" s="11" customFormat="1" ht="40.5" x14ac:dyDescent="0.25">
      <c r="A12" s="12" t="str">
        <f t="shared" si="3"/>
        <v>IMG03</v>
      </c>
      <c r="B12" s="62" t="s">
        <v>197</v>
      </c>
      <c r="C12" s="20" t="str">
        <f t="shared" si="0"/>
        <v>Recurso F7</v>
      </c>
      <c r="D12" s="63" t="s">
        <v>191</v>
      </c>
      <c r="E12" s="63" t="s">
        <v>150</v>
      </c>
      <c r="F12" s="13" t="str">
        <f t="shared" ca="1" si="4"/>
        <v>CS_08_12_REC140_IMG03.jpg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198</v>
      </c>
      <c r="K12" s="64" t="s">
        <v>199</v>
      </c>
      <c r="O12" s="2" t="str">
        <f>'Definición técnica de imagenes'!A18</f>
        <v>Diaporama F1</v>
      </c>
    </row>
    <row r="13" spans="1:16" s="11" customFormat="1" ht="54" x14ac:dyDescent="0.25">
      <c r="A13" s="12" t="str">
        <f t="shared" si="3"/>
        <v>IMG04</v>
      </c>
      <c r="B13" s="62" t="s">
        <v>200</v>
      </c>
      <c r="C13" s="20" t="str">
        <f t="shared" si="0"/>
        <v>Recurso F7</v>
      </c>
      <c r="D13" s="63" t="s">
        <v>191</v>
      </c>
      <c r="E13" s="63" t="s">
        <v>150</v>
      </c>
      <c r="F13" s="13" t="str">
        <f t="shared" ca="1" si="4"/>
        <v>CS_08_12_REC140_IMG04.jpg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201</v>
      </c>
      <c r="K13" s="64" t="s">
        <v>202</v>
      </c>
      <c r="O13" s="2" t="str">
        <f>'Definición técnica de imagenes'!A19</f>
        <v>F4</v>
      </c>
    </row>
    <row r="14" spans="1:16" s="11" customFormat="1" ht="54" x14ac:dyDescent="0.25">
      <c r="A14" s="12" t="str">
        <f t="shared" si="3"/>
        <v>IMG05</v>
      </c>
      <c r="B14" s="62" t="s">
        <v>203</v>
      </c>
      <c r="C14" s="20" t="str">
        <f t="shared" si="0"/>
        <v>Recurso F7</v>
      </c>
      <c r="D14" s="63" t="s">
        <v>191</v>
      </c>
      <c r="E14" s="63" t="s">
        <v>150</v>
      </c>
      <c r="F14" s="13" t="str">
        <f t="shared" ca="1" si="4"/>
        <v>CS_08_12_REC140_IMG05.jpg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204</v>
      </c>
      <c r="K14" s="64" t="s">
        <v>205</v>
      </c>
      <c r="O14" s="2" t="str">
        <f>'Definición técnica de imagenes'!A22</f>
        <v>F6</v>
      </c>
    </row>
    <row r="15" spans="1:16" s="11" customFormat="1" ht="54" x14ac:dyDescent="0.25">
      <c r="A15" s="12" t="str">
        <f t="shared" si="3"/>
        <v>IMG06</v>
      </c>
      <c r="B15" s="62" t="s">
        <v>206</v>
      </c>
      <c r="C15" s="20" t="str">
        <f t="shared" si="0"/>
        <v>Recurso F7</v>
      </c>
      <c r="D15" s="63" t="s">
        <v>191</v>
      </c>
      <c r="E15" s="63" t="s">
        <v>150</v>
      </c>
      <c r="F15" s="13" t="str">
        <f t="shared" ca="1" si="4"/>
        <v>CS_08_12_REC140_IMG06.jpg</v>
      </c>
      <c r="G15" s="13" t="str">
        <f ca="1">IF($F15&lt;&gt;"",IF($G$4="Recurso",VLOOKUP($E15,OFFSET('Definición técnica de imagenes'!$A$1,MATCH($G$5,'Definición técnica de imagenes'!$A$1:$A$104,0)-1,1,COUNTIF('Definición técnica de imagenes'!$A$3:$A$102,$G$5),5),5,FALSE),'Definición técnica de imagenes'!$F$16),"")</f>
        <v>350 x 230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207</v>
      </c>
      <c r="K15" s="66" t="s">
        <v>208</v>
      </c>
      <c r="O15" s="2" t="str">
        <f>'Definición técnica de imagenes'!A24</f>
        <v>F6B</v>
      </c>
    </row>
    <row r="16" spans="1:16" s="11" customFormat="1" ht="54" x14ac:dyDescent="0.25">
      <c r="A16" s="12" t="str">
        <f t="shared" si="3"/>
        <v>IMG07</v>
      </c>
      <c r="B16" s="62" t="s">
        <v>209</v>
      </c>
      <c r="C16" s="20" t="str">
        <f t="shared" si="0"/>
        <v>Recurso F7</v>
      </c>
      <c r="D16" s="63" t="s">
        <v>191</v>
      </c>
      <c r="E16" s="63" t="s">
        <v>150</v>
      </c>
      <c r="F16" s="13" t="str">
        <f t="shared" ca="1" si="4"/>
        <v>CS_08_12_REC140_IMG07.jpg</v>
      </c>
      <c r="G16" s="13" t="str">
        <f ca="1">IF($F16&lt;&gt;"",IF($G$4="Recurso",VLOOKUP($E16,OFFSET('Definición técnica de imagenes'!$A$1,MATCH($G$5,'Definición técnica de imagenes'!$A$1:$A$104,0)-1,1,COUNTIF('Definición técnica de imagenes'!$A$3:$A$102,$G$5),5),5,FALSE),'Definición técnica de imagenes'!$F$16),"")</f>
        <v>350 x 230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210</v>
      </c>
      <c r="K16" s="66" t="s">
        <v>211</v>
      </c>
      <c r="O16" s="2" t="str">
        <f>'Definición técnica de imagenes'!A25</f>
        <v>F7</v>
      </c>
    </row>
    <row r="17" spans="1:15" s="11" customFormat="1" x14ac:dyDescent="0.25">
      <c r="A17" s="12" t="str">
        <f t="shared" si="3"/>
        <v>IMG08</v>
      </c>
      <c r="B17" s="62" t="s">
        <v>215</v>
      </c>
      <c r="C17" s="20" t="str">
        <f t="shared" si="0"/>
        <v>Recurso F7</v>
      </c>
      <c r="D17" s="63" t="s">
        <v>212</v>
      </c>
      <c r="E17" s="63" t="s">
        <v>155</v>
      </c>
      <c r="F17" s="13" t="str">
        <f t="shared" ca="1" si="4"/>
        <v>CS_08_12_REC140_IMG08n.jpg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CS_08_12_REC140_IMG08a.jpg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213</v>
      </c>
      <c r="K17" s="66" t="s">
        <v>214</v>
      </c>
      <c r="O17" s="2" t="str">
        <f>'Definición técnica de imagenes'!A27</f>
        <v>F7B</v>
      </c>
    </row>
    <row r="18" spans="1:15" s="11" customFormat="1" ht="54" x14ac:dyDescent="0.25">
      <c r="A18" s="12" t="str">
        <f t="shared" si="3"/>
        <v>IMG09</v>
      </c>
      <c r="B18" s="62" t="s">
        <v>216</v>
      </c>
      <c r="C18" s="20" t="str">
        <f t="shared" si="0"/>
        <v>Recurso F7</v>
      </c>
      <c r="D18" s="63" t="s">
        <v>212</v>
      </c>
      <c r="E18" s="63" t="s">
        <v>155</v>
      </c>
      <c r="F18" s="13" t="str">
        <f t="shared" ca="1" si="4"/>
        <v>CS_08_12_REC140_IMG09n.jpg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CS_08_12_REC140_IMG09a.jpg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217</v>
      </c>
      <c r="K18" s="66" t="s">
        <v>266</v>
      </c>
      <c r="O18" s="2" t="str">
        <f>'Definición técnica de imagenes'!A30</f>
        <v>F8</v>
      </c>
    </row>
    <row r="19" spans="1:15" s="11" customFormat="1" ht="14.25" x14ac:dyDescent="0.3">
      <c r="A19" s="12" t="str">
        <f t="shared" ref="A19:A50" si="6">IF(OR(B19&lt;&gt;"",J19&lt;&gt;""),CONCATENATE(LEFT(A18,3),IF(MID(A18,4,2)+1&lt;10,CONCATENATE("0",MID(A18,4,2)+1),MID(A18,4,2)+1)),"")</f>
        <v>IMG10</v>
      </c>
      <c r="B19" s="62" t="s">
        <v>218</v>
      </c>
      <c r="C19" s="20" t="str">
        <f t="shared" si="0"/>
        <v>Recurso F7</v>
      </c>
      <c r="D19" s="63" t="s">
        <v>212</v>
      </c>
      <c r="E19" s="63" t="s">
        <v>155</v>
      </c>
      <c r="F19" s="13" t="str">
        <f t="shared" ca="1" si="4"/>
        <v>CS_08_12_REC140_IMG10n.jpg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CS_08_12_REC140_IMG10a.jpg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219</v>
      </c>
      <c r="K19" s="68" t="s">
        <v>220</v>
      </c>
      <c r="O19" s="2" t="str">
        <f>'Definición técnica de imagenes'!A31</f>
        <v>F10</v>
      </c>
    </row>
    <row r="20" spans="1:15" s="11" customFormat="1" x14ac:dyDescent="0.25">
      <c r="A20" s="12" t="str">
        <f t="shared" si="6"/>
        <v>IMG11</v>
      </c>
      <c r="B20" s="62" t="s">
        <v>221</v>
      </c>
      <c r="C20" s="20" t="str">
        <f t="shared" si="0"/>
        <v>Recurso F7</v>
      </c>
      <c r="D20" s="63" t="s">
        <v>212</v>
      </c>
      <c r="E20" s="63" t="s">
        <v>155</v>
      </c>
      <c r="F20" s="13" t="str">
        <f t="shared" ca="1" si="4"/>
        <v>CS_08_12_REC140_IMG11n.jpg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CS_08_12_REC140_IMG11a.jpg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222</v>
      </c>
      <c r="K20" s="66" t="s">
        <v>223</v>
      </c>
      <c r="O20" s="2" t="str">
        <f>'Definición técnica de imagenes'!A32</f>
        <v>F10B</v>
      </c>
    </row>
    <row r="21" spans="1:15" s="11" customFormat="1" ht="67.5" x14ac:dyDescent="0.25">
      <c r="A21" s="12" t="str">
        <f t="shared" si="6"/>
        <v>IMG12</v>
      </c>
      <c r="B21" s="62" t="s">
        <v>224</v>
      </c>
      <c r="C21" s="20" t="str">
        <f t="shared" si="0"/>
        <v>Recurso F7</v>
      </c>
      <c r="D21" s="63" t="s">
        <v>212</v>
      </c>
      <c r="E21" s="63" t="s">
        <v>155</v>
      </c>
      <c r="F21" s="13" t="str">
        <f t="shared" ca="1" si="4"/>
        <v>CS_08_12_REC140_IMG12n.jpg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CS_08_12_REC140_IMG12a.jpg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225</v>
      </c>
      <c r="K21" s="66" t="s">
        <v>226</v>
      </c>
      <c r="O21" s="2" t="str">
        <f>'Definición técnica de imagenes'!A33</f>
        <v>F11</v>
      </c>
    </row>
    <row r="22" spans="1:15" s="11" customFormat="1" ht="40.5" x14ac:dyDescent="0.25">
      <c r="A22" s="12" t="str">
        <f t="shared" si="6"/>
        <v>IMG13</v>
      </c>
      <c r="B22" s="62" t="s">
        <v>227</v>
      </c>
      <c r="C22" s="20" t="str">
        <f t="shared" si="0"/>
        <v>Recurso F7</v>
      </c>
      <c r="D22" s="63" t="s">
        <v>212</v>
      </c>
      <c r="E22" s="63" t="s">
        <v>155</v>
      </c>
      <c r="F22" s="13" t="str">
        <f t="shared" ca="1" si="4"/>
        <v>CS_08_12_REC140_IMG13n.jpg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CS_08_12_REC140_IMG13a.jpg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228</v>
      </c>
      <c r="K22" s="69" t="s">
        <v>229</v>
      </c>
      <c r="O22" s="2" t="str">
        <f>'Definición técnica de imagenes'!A34</f>
        <v>F12</v>
      </c>
    </row>
    <row r="23" spans="1:15" s="11" customFormat="1" x14ac:dyDescent="0.25">
      <c r="A23" s="12" t="str">
        <f t="shared" si="6"/>
        <v>IMG14</v>
      </c>
      <c r="B23" s="62" t="s">
        <v>230</v>
      </c>
      <c r="C23" s="20" t="str">
        <f t="shared" si="0"/>
        <v>Recurso F7</v>
      </c>
      <c r="D23" s="63" t="s">
        <v>191</v>
      </c>
      <c r="E23" s="63" t="s">
        <v>155</v>
      </c>
      <c r="F23" s="13" t="str">
        <f t="shared" ca="1" si="4"/>
        <v>CS_08_12_REC140_IMG14n.jpg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CS_08_12_REC140_IMG14a.jpg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231</v>
      </c>
      <c r="K23" s="64" t="s">
        <v>232</v>
      </c>
      <c r="O23" s="2" t="str">
        <f>'Definición técnica de imagenes'!A35</f>
        <v>F13</v>
      </c>
    </row>
    <row r="24" spans="1:15" s="11" customFormat="1" x14ac:dyDescent="0.25">
      <c r="A24" s="12" t="str">
        <f t="shared" si="6"/>
        <v>IMG15</v>
      </c>
      <c r="B24" s="62" t="s">
        <v>233</v>
      </c>
      <c r="C24" s="20" t="str">
        <f t="shared" si="0"/>
        <v>Recurso F7</v>
      </c>
      <c r="D24" s="63" t="s">
        <v>191</v>
      </c>
      <c r="E24" s="63" t="s">
        <v>155</v>
      </c>
      <c r="F24" s="13" t="str">
        <f t="shared" ca="1" si="4"/>
        <v>CS_08_12_REC140_IMG15n.jpg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CS_08_12_REC140_IMG15a.jpg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237</v>
      </c>
      <c r="K24" s="65" t="s">
        <v>234</v>
      </c>
      <c r="O24" s="2" t="str">
        <f>'Definición técnica de imagenes'!A37</f>
        <v>F13B</v>
      </c>
    </row>
    <row r="25" spans="1:15" s="11" customFormat="1" ht="40.5" x14ac:dyDescent="0.25">
      <c r="A25" s="12" t="str">
        <f t="shared" si="6"/>
        <v>IMG16</v>
      </c>
      <c r="B25" s="62" t="s">
        <v>235</v>
      </c>
      <c r="C25" s="20" t="str">
        <f t="shared" si="0"/>
        <v>Recurso F7</v>
      </c>
      <c r="D25" s="63" t="s">
        <v>212</v>
      </c>
      <c r="E25" s="63" t="s">
        <v>155</v>
      </c>
      <c r="F25" s="13" t="str">
        <f t="shared" ca="1" si="4"/>
        <v>CS_08_12_REC140_IMG16n.jpg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CS_08_12_REC140_IMG16a.jpg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236</v>
      </c>
      <c r="K25" s="64" t="s">
        <v>238</v>
      </c>
    </row>
    <row r="26" spans="1:15" s="11" customFormat="1" x14ac:dyDescent="0.25">
      <c r="A26" s="12" t="str">
        <f t="shared" si="6"/>
        <v>IMG17</v>
      </c>
      <c r="B26" s="62" t="s">
        <v>239</v>
      </c>
      <c r="C26" s="20" t="str">
        <f t="shared" si="0"/>
        <v>Recurso F7</v>
      </c>
      <c r="D26" s="63" t="s">
        <v>191</v>
      </c>
      <c r="E26" s="63" t="s">
        <v>155</v>
      </c>
      <c r="F26" s="13" t="str">
        <f t="shared" ca="1" si="4"/>
        <v>CS_08_12_REC140_IMG17n.jpg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CS_08_12_REC140_IMG17a.jpg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240</v>
      </c>
      <c r="K26" s="64" t="s">
        <v>241</v>
      </c>
    </row>
    <row r="27" spans="1:15" s="11" customFormat="1" ht="67.5" x14ac:dyDescent="0.25">
      <c r="A27" s="12" t="str">
        <f t="shared" si="6"/>
        <v>IMG18</v>
      </c>
      <c r="B27" s="62" t="s">
        <v>242</v>
      </c>
      <c r="C27" s="20" t="str">
        <f t="shared" si="0"/>
        <v>Recurso F7</v>
      </c>
      <c r="D27" s="63" t="s">
        <v>212</v>
      </c>
      <c r="E27" s="63" t="s">
        <v>155</v>
      </c>
      <c r="F27" s="13" t="str">
        <f t="shared" ca="1" si="4"/>
        <v>CS_08_12_REC140_IMG18n.jpg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CS_08_12_REC140_IMG18a.jpg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243</v>
      </c>
      <c r="K27" s="64" t="s">
        <v>244</v>
      </c>
      <c r="O27" s="2"/>
    </row>
    <row r="28" spans="1:15" s="11" customFormat="1" ht="67.5" x14ac:dyDescent="0.25">
      <c r="A28" s="12" t="str">
        <f t="shared" si="6"/>
        <v>IMG19</v>
      </c>
      <c r="B28" s="62" t="s">
        <v>245</v>
      </c>
      <c r="C28" s="20" t="str">
        <f t="shared" si="0"/>
        <v>Recurso F7</v>
      </c>
      <c r="D28" s="63" t="s">
        <v>191</v>
      </c>
      <c r="E28" s="63" t="s">
        <v>155</v>
      </c>
      <c r="F28" s="13" t="str">
        <f t="shared" ca="1" si="4"/>
        <v>CS_08_12_REC140_IMG19n.jpg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CS_08_12_REC140_IMG19a.jpg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t="s">
        <v>246</v>
      </c>
      <c r="K28" s="64" t="s">
        <v>247</v>
      </c>
    </row>
    <row r="29" spans="1:15" s="11" customFormat="1" x14ac:dyDescent="0.25">
      <c r="A29" s="12" t="str">
        <f t="shared" si="6"/>
        <v>IMG20</v>
      </c>
      <c r="B29" s="62" t="s">
        <v>248</v>
      </c>
      <c r="C29" s="20" t="str">
        <f t="shared" si="0"/>
        <v>Recurso F7</v>
      </c>
      <c r="D29" s="63" t="s">
        <v>212</v>
      </c>
      <c r="E29" s="63" t="s">
        <v>155</v>
      </c>
      <c r="F29" s="13" t="str">
        <f t="shared" ca="1" si="4"/>
        <v>CS_08_12_REC140_IMG20n.jpg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CS_08_12_REC140_IMG20a.jpg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t="s">
        <v>249</v>
      </c>
      <c r="K29" s="64" t="s">
        <v>250</v>
      </c>
    </row>
    <row r="30" spans="1:15" s="11" customFormat="1" x14ac:dyDescent="0.25">
      <c r="A30" s="12" t="str">
        <f t="shared" si="6"/>
        <v>IMG21</v>
      </c>
      <c r="B30" s="62" t="s">
        <v>251</v>
      </c>
      <c r="C30" s="20" t="str">
        <f t="shared" si="0"/>
        <v>Recurso F7</v>
      </c>
      <c r="D30" s="63" t="s">
        <v>212</v>
      </c>
      <c r="E30" s="63" t="s">
        <v>155</v>
      </c>
      <c r="F30" s="13" t="str">
        <f t="shared" ca="1" si="4"/>
        <v>CS_08_12_REC140_IMG21n.jpg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CS_08_12_REC140_IMG21a.jpg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t="s">
        <v>252</v>
      </c>
      <c r="K30" s="64" t="s">
        <v>256</v>
      </c>
    </row>
    <row r="31" spans="1:15" s="11" customFormat="1" ht="40.5" x14ac:dyDescent="0.25">
      <c r="A31" s="12" t="str">
        <f t="shared" si="6"/>
        <v>IMG22</v>
      </c>
      <c r="B31" s="62" t="s">
        <v>254</v>
      </c>
      <c r="C31" s="20" t="str">
        <f t="shared" si="0"/>
        <v>Recurso F7</v>
      </c>
      <c r="D31" s="63" t="s">
        <v>191</v>
      </c>
      <c r="E31" s="63" t="s">
        <v>155</v>
      </c>
      <c r="F31" s="13" t="str">
        <f t="shared" ca="1" si="4"/>
        <v>CS_08_12_REC140_IMG22n.jpg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5"/>
        <v>CS_08_12_REC140_IMG22a.jpg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4" t="s">
        <v>253</v>
      </c>
      <c r="K31" s="64" t="s">
        <v>255</v>
      </c>
    </row>
    <row r="32" spans="1:15" s="11" customFormat="1" x14ac:dyDescent="0.25">
      <c r="A32" s="12" t="str">
        <f t="shared" si="6"/>
        <v>IMG23</v>
      </c>
      <c r="B32" s="62" t="s">
        <v>257</v>
      </c>
      <c r="C32" s="20" t="str">
        <f t="shared" si="0"/>
        <v>Recurso F7</v>
      </c>
      <c r="D32" s="63" t="s">
        <v>191</v>
      </c>
      <c r="E32" s="63" t="s">
        <v>155</v>
      </c>
      <c r="F32" s="13" t="str">
        <f t="shared" ca="1" si="4"/>
        <v>CS_08_12_REC140_IMG23n.jpg</v>
      </c>
      <c r="G32" s="13" t="str">
        <f ca="1">IF($F32&lt;&gt;"",IF($G$4="Recurso",VLOOKUP($E32,OFFSET('Definición técnica de imagenes'!$A$1,MATCH($G$5,'Definición técnica de imagenes'!$A$1:$A$104,0)-1,1,COUNTIF('Definición técnica de imagenes'!$A$3:$A$102,$G$5),5),5,FALSE),'Definición técnica de imagenes'!$F$16),"")</f>
        <v>320 x 480 px</v>
      </c>
      <c r="H32" s="13" t="str">
        <f t="shared" ca="1" si="5"/>
        <v>CS_08_12_REC140_IMG23a.jpg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458 px</v>
      </c>
      <c r="J32" s="64" t="s">
        <v>258</v>
      </c>
      <c r="K32" s="64" t="s">
        <v>259</v>
      </c>
    </row>
    <row r="33" spans="1:15" s="11" customFormat="1" x14ac:dyDescent="0.25">
      <c r="A33" s="12" t="str">
        <f t="shared" si="6"/>
        <v>IMG24</v>
      </c>
      <c r="B33" s="62" t="s">
        <v>260</v>
      </c>
      <c r="C33" s="20" t="str">
        <f t="shared" si="0"/>
        <v>Recurso F7</v>
      </c>
      <c r="D33" s="63" t="s">
        <v>212</v>
      </c>
      <c r="E33" s="63" t="s">
        <v>155</v>
      </c>
      <c r="F33" s="13" t="str">
        <f t="shared" ca="1" si="4"/>
        <v>CS_08_12_REC140_IMG24n.jpg</v>
      </c>
      <c r="G33" s="13" t="str">
        <f ca="1">IF($F33&lt;&gt;"",IF($G$4="Recurso",VLOOKUP($E33,OFFSET('Definición técnica de imagenes'!$A$1,MATCH($G$5,'Definición técnica de imagenes'!$A$1:$A$104,0)-1,1,COUNTIF('Definición técnica de imagenes'!$A$3:$A$102,$G$5),5),5,FALSE),'Definición técnica de imagenes'!$F$16),"")</f>
        <v>320 x 480 px</v>
      </c>
      <c r="H33" s="13" t="str">
        <f t="shared" ca="1" si="5"/>
        <v>CS_08_12_REC140_IMG24a.jpg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458 px</v>
      </c>
      <c r="J33" s="64" t="s">
        <v>261</v>
      </c>
      <c r="K33" s="64" t="s">
        <v>262</v>
      </c>
    </row>
    <row r="34" spans="1:15" s="11" customFormat="1" x14ac:dyDescent="0.25">
      <c r="A34" s="12" t="str">
        <f t="shared" si="6"/>
        <v>IMG25</v>
      </c>
      <c r="B34" s="62" t="s">
        <v>263</v>
      </c>
      <c r="C34" s="20" t="str">
        <f t="shared" si="0"/>
        <v>Recurso F7</v>
      </c>
      <c r="D34" s="63" t="s">
        <v>191</v>
      </c>
      <c r="E34" s="63" t="s">
        <v>155</v>
      </c>
      <c r="F34" s="13" t="str">
        <f t="shared" ca="1" si="4"/>
        <v>CS_08_12_REC140_IMG25n.jpg</v>
      </c>
      <c r="G34" s="13" t="str">
        <f ca="1">IF($F34&lt;&gt;"",IF($G$4="Recurso",VLOOKUP($E34,OFFSET('Definición técnica de imagenes'!$A$1,MATCH($G$5,'Definición técnica de imagenes'!$A$1:$A$104,0)-1,1,COUNTIF('Definición técnica de imagenes'!$A$3:$A$102,$G$5),5),5,FALSE),'Definición técnica de imagenes'!$F$16),"")</f>
        <v>320 x 480 px</v>
      </c>
      <c r="H34" s="13" t="str">
        <f t="shared" ca="1" si="5"/>
        <v>CS_08_12_REC140_IMG25a.jpg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458 px</v>
      </c>
      <c r="J34" s="64" t="s">
        <v>264</v>
      </c>
      <c r="K34" s="64" t="s">
        <v>265</v>
      </c>
      <c r="O34" s="2"/>
    </row>
    <row r="35" spans="1:15" s="11" customFormat="1" x14ac:dyDescent="0.25">
      <c r="A35" s="12" t="str">
        <f t="shared" si="6"/>
        <v>IMG26</v>
      </c>
      <c r="B35" s="62" t="s">
        <v>267</v>
      </c>
      <c r="C35" s="20" t="str">
        <f t="shared" si="0"/>
        <v>Recurso F7</v>
      </c>
      <c r="D35" s="63" t="s">
        <v>212</v>
      </c>
      <c r="E35" s="63" t="s">
        <v>155</v>
      </c>
      <c r="F35" s="13" t="str">
        <f t="shared" ca="1" si="4"/>
        <v>CS_08_12_REC140_IMG26n.jpg</v>
      </c>
      <c r="G35" s="13" t="str">
        <f ca="1">IF($F35&lt;&gt;"",IF($G$4="Recurso",VLOOKUP($E35,OFFSET('Definición técnica de imagenes'!$A$1,MATCH($G$5,'Definición técnica de imagenes'!$A$1:$A$104,0)-1,1,COUNTIF('Definición técnica de imagenes'!$A$3:$A$102,$G$5),5),5,FALSE),'Definición técnica de imagenes'!$F$16),"")</f>
        <v>320 x 480 px</v>
      </c>
      <c r="H35" s="13" t="str">
        <f t="shared" ca="1" si="5"/>
        <v>CS_08_12_REC140_IMG26a.jpg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458 px</v>
      </c>
      <c r="J35" s="63" t="s">
        <v>268</v>
      </c>
      <c r="K35" s="65" t="s">
        <v>269</v>
      </c>
      <c r="O35" s="2"/>
    </row>
    <row r="36" spans="1:15" s="11" customFormat="1" ht="67.5" x14ac:dyDescent="0.25">
      <c r="A36" s="12" t="str">
        <f t="shared" si="6"/>
        <v>IMG27</v>
      </c>
      <c r="B36" s="62" t="s">
        <v>270</v>
      </c>
      <c r="C36" s="20" t="str">
        <f t="shared" si="0"/>
        <v>Recurso F7</v>
      </c>
      <c r="D36" s="63" t="s">
        <v>212</v>
      </c>
      <c r="E36" s="63" t="s">
        <v>155</v>
      </c>
      <c r="F36" s="13" t="str">
        <f t="shared" ca="1" si="4"/>
        <v>CS_08_12_REC140_IMG27n.jpg</v>
      </c>
      <c r="G36" s="13" t="str">
        <f ca="1">IF($F36&lt;&gt;"",IF($G$4="Recurso",VLOOKUP($E36,OFFSET('Definición técnica de imagenes'!$A$1,MATCH($G$5,'Definición técnica de imagenes'!$A$1:$A$104,0)-1,1,COUNTIF('Definición técnica de imagenes'!$A$3:$A$102,$G$5),5),5,FALSE),'Definición técnica de imagenes'!$F$16),"")</f>
        <v>320 x 480 px</v>
      </c>
      <c r="H36" s="13" t="str">
        <f t="shared" ca="1" si="5"/>
        <v>CS_08_12_REC140_IMG27a.jpg</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458 px</v>
      </c>
      <c r="J36" s="63" t="s">
        <v>271</v>
      </c>
      <c r="K36" s="65" t="s">
        <v>272</v>
      </c>
      <c r="O36" s="2"/>
    </row>
    <row r="37" spans="1:15" s="11" customFormat="1" x14ac:dyDescent="0.25">
      <c r="A37" s="12" t="str">
        <f t="shared" si="6"/>
        <v>IMG28</v>
      </c>
      <c r="B37" s="62" t="s">
        <v>273</v>
      </c>
      <c r="C37" s="20" t="str">
        <f t="shared" si="0"/>
        <v>Recurso F7</v>
      </c>
      <c r="D37" s="63" t="s">
        <v>191</v>
      </c>
      <c r="E37" s="63" t="s">
        <v>155</v>
      </c>
      <c r="F37" s="13" t="str">
        <f t="shared" ca="1" si="4"/>
        <v>CS_08_12_REC140_IMG28n.jpg</v>
      </c>
      <c r="G37" s="13" t="str">
        <f ca="1">IF($F37&lt;&gt;"",IF($G$4="Recurso",VLOOKUP($E37,OFFSET('Definición técnica de imagenes'!$A$1,MATCH($G$5,'Definición técnica de imagenes'!$A$1:$A$104,0)-1,1,COUNTIF('Definición técnica de imagenes'!$A$3:$A$102,$G$5),5),5,FALSE),'Definición técnica de imagenes'!$F$16),"")</f>
        <v>320 x 480 px</v>
      </c>
      <c r="H37" s="13" t="str">
        <f t="shared" ca="1" si="5"/>
        <v>CS_08_12_REC140_IMG28a.jpg</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458 px</v>
      </c>
      <c r="J37" s="70" t="s">
        <v>274</v>
      </c>
      <c r="K37" s="65" t="s">
        <v>275</v>
      </c>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Nathalia</cp:lastModifiedBy>
  <dcterms:created xsi:type="dcterms:W3CDTF">2014-07-01T23:43:25Z</dcterms:created>
  <dcterms:modified xsi:type="dcterms:W3CDTF">2016-04-06T14:01:32Z</dcterms:modified>
</cp:coreProperties>
</file>