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562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I98" i="1"/>
  <c r="H98" i="1" s="1"/>
  <c r="F99" i="1"/>
  <c r="G99" i="1" s="1"/>
  <c r="I99" i="1"/>
  <c r="H99" i="1" s="1"/>
  <c r="F100" i="1"/>
  <c r="G100" i="1" s="1"/>
  <c r="I100" i="1"/>
  <c r="H100"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K45" i="2"/>
  <c r="J21" i="2"/>
  <c r="I21" i="2"/>
  <c r="D5" i="2" s="1"/>
  <c r="D7" i="2" s="1"/>
  <c r="H21" i="2"/>
  <c r="C108" i="1"/>
  <c r="A108" i="1"/>
  <c r="C107" i="1"/>
  <c r="A107" i="1"/>
  <c r="C106" i="1"/>
  <c r="A106" i="1"/>
  <c r="C105" i="1"/>
  <c r="A105" i="1"/>
  <c r="C104" i="1"/>
  <c r="A104" i="1"/>
  <c r="C103" i="1"/>
  <c r="A103" i="1"/>
  <c r="C102" i="1"/>
  <c r="A102" i="1"/>
  <c r="C101" i="1"/>
  <c r="C100" i="1"/>
  <c r="A100" i="1"/>
  <c r="A101" i="1" s="1"/>
  <c r="F101" i="1" s="1"/>
  <c r="G101" i="1" s="1"/>
  <c r="C99" i="1"/>
  <c r="A99" i="1"/>
  <c r="C98" i="1"/>
  <c r="C97" i="1"/>
  <c r="A97" i="1"/>
  <c r="A98" i="1" s="1"/>
  <c r="F98" i="1" s="1"/>
  <c r="G98" i="1" s="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A12" i="1" s="1"/>
  <c r="F12" i="1" s="1"/>
  <c r="G12" i="1" s="1"/>
  <c r="M8" i="1"/>
  <c r="M7" i="1"/>
  <c r="M6" i="1"/>
  <c r="M5" i="1"/>
  <c r="F5" i="1"/>
  <c r="M4" i="1"/>
  <c r="M3" i="1"/>
  <c r="M2" i="1"/>
  <c r="M1" i="1"/>
  <c r="E9" i="1" s="1"/>
  <c r="D17" i="2" l="1"/>
  <c r="D18" i="2" s="1"/>
  <c r="H12" i="1"/>
  <c r="H11" i="1"/>
  <c r="F11" i="1"/>
  <c r="G11"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F18" i="1" l="1"/>
  <c r="G18" i="1" s="1"/>
  <c r="H18" i="1"/>
  <c r="A19" i="1"/>
  <c r="F19" i="1" l="1"/>
  <c r="G19" i="1" s="1"/>
  <c r="H19" i="1"/>
  <c r="A20" i="1"/>
  <c r="F20" i="1" l="1"/>
  <c r="G20" i="1" s="1"/>
  <c r="H20" i="1"/>
  <c r="A21" i="1"/>
  <c r="F21" i="1" l="1"/>
  <c r="G21" i="1" s="1"/>
  <c r="H21" i="1"/>
  <c r="A22" i="1"/>
  <c r="F22" i="1" l="1"/>
  <c r="G22" i="1" s="1"/>
  <c r="H22" i="1"/>
  <c r="A23" i="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<sst xmlns="http://schemas.openxmlformats.org/spreadsheetml/2006/main" count="404" uniqueCount="211">
  <si>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</si>
  <si>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</si>
  <si>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</si>
  <si>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</si>
  <si>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</si>
  <si>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</si>
  <si>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</si>
  <si>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</si>
  <si>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</si>
  <si>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</si>
  <si>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</si>
  <si>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</si>
  <si>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</si>
  <si>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</si>
  <si>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</si>
  <si>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</si>
  <si>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</si>
  <si>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</si>
  <si>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</si>
  <si>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</si>
  <si>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</si>
  <si>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</si>
  <si>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</si>
  <si>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</si>
  <si>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</si>
  <si>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</si>
  <si>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</si>
  <si>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</si>
  <si>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</si>
  <si>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</si>
  <si>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</si>
  <si>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</si>
  <si>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</si>
  <si>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</si>
  <si>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</si>
  <si>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</si>
  <si>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</si>
  <si>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</si>
  <si>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</si>
  <si>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</si>
  <si>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</si>
  <si>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</si>
  <si>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</si>
  <si>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</si>
  <si>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</si>
  <si>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</si>
  <si>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</si>
  <si>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</si>
  <si>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</si>
  <si>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</si>
  <si>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</si>
  <si>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</si>
  <si>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</si>
  <si>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</si>
  <si>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</si>
  <si>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</si>
  <si>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</si>
  <si>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</si>
  <si>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</si>
  <si>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</si>
  <si>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</si>
  <si>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</si>
  <si>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</si>
  <si>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</si>
  <si>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</si>
  <si>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</si>
  <si>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</si>
  <si>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</si>
  <si>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</si>
  <si>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</si>
  <si>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</si>
  <si>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</si>
  <si>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</si>
  <si>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</si>
  <si>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</si>
  <si>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</si>
  <si>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</si>
  <si>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</si>
  <si>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</si>
  <si>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</si>
  <si>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</si>
  <si>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</si>
  <si>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</si>
  <si>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</si>
  <si>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</si>
  <si>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</si>
  <si>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</si>
  <si>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</si>
  <si>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</si>
  <si>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</si>
  <si>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</si>
  <si>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</si>
  <si>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</si>
  <si>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</si>
  <si>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</si>
  <si>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</si>
  <si>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</si>
  <si>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</si>
  <si>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</si>
  <si>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</si>
  <si>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</si>
  <si>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</si>
  <si>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</si>
  <si>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</si>
  <si>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</si>
  <si>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</si>
  <si>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</si>
  <si>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</si>
  <si>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</si>
  <si>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</si>
  <si>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</si>
  <si>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</si>
  <si>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</si>
  <si>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</si>
  <si>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</si>
  <si>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</si>
  <si>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</si>
  <si>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</si>
  <si>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</si>
  <si>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</si>
  <si>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</si>
  <si>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</si>
  <si>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</si>
  <si>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</si>
  <si>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</si>
  <si>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</si>
  <si>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</si>
  <si>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</si>
  <si>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</si>
  <si>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</si>
  <si>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</si>
  <si>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</si>
  <si>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</si>
  <si>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</si>
  <si>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</si>
  <si>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</si>
  <si>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</si>
  <si>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</si>
  <si>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</si>
  <si>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</si>
  <si>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</si>
  <si>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</si>
  <si>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</si>
  <si>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</si>
  <si>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</si>
  <si>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</si>
  <si>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</si>
  <si>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</si>
  <si>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</si>
  <si>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</si>
  <si>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</si>
  <si>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</si>
  <si>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</si>
  <si>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</si>
  <si>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</si>
  <si>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</si>
  <si>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</si>
  <si>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</si>
  <si>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</si>
  <si>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</si>
  <si>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</si>
  <si>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</si>
  <si>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</si>
  <si>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</si>
  <si>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</si>
  <si>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</si>
  <si>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</si>
  <si>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</si>
  <si>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</si>
  <si>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</si>
  <si>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</si>
  <si>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</si>
  <si>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</si>
  <si>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</si>
  <si>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</si>
  <si>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</si>
  <si>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</si>
  <si>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</si>
  <si>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</si>
  <si>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</si>
  <si>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</si>
  <si>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</si>
  <si>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</si>
  <si>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</si>
  <si>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</si>
  <si>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</si>
  <si>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</si>
  <si>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Fotografía</t>
  </si>
  <si>
    <t>Marcela Guevara</t>
  </si>
  <si>
    <t>CS_10_07_CO REC 140</t>
  </si>
  <si>
    <t>http://www.shutterstock.com/pic.mhtml?id=188676890&amp;src=id</t>
  </si>
  <si>
    <t>http://www.shutterstock.com/pic.mhtml?id=109489979&amp;src=id</t>
  </si>
  <si>
    <t>quimbolo</t>
  </si>
  <si>
    <t>http://www.shutterstock.com/pic.mhtml?id=61497874&amp;src=id</t>
  </si>
  <si>
    <t>http://www.shutterstock.com/pic.mhtml?id=209854174&amp;src=id</t>
  </si>
  <si>
    <t>raizales</t>
  </si>
  <si>
    <t>http://www.shutterstock.com/pic.mhtml?id=81584509&amp;src=id</t>
  </si>
  <si>
    <t>http://www.shutterstock.com/pic.mhtml?id=155008904&amp;src=id</t>
  </si>
  <si>
    <t>http://www.shutterstock.com/pic.mhtml?id=194906981&amp;src=id</t>
  </si>
  <si>
    <t>http://www.shutterstock.com/pic.mhtml?id=14803878&amp;src=id</t>
  </si>
  <si>
    <t>http://www.shutterstock.com/pic.mhtml?id=185888462&amp;src=id</t>
  </si>
  <si>
    <t>http://www.shutterstock.com/pic.mhtml?id=399835744&amp;src=id</t>
  </si>
  <si>
    <t>Guatapé. Paredes.</t>
  </si>
  <si>
    <t>La sociedad y la cultura</t>
  </si>
  <si>
    <t>indigenas wayú</t>
  </si>
  <si>
    <t xml:space="preserve">indígenas </t>
  </si>
  <si>
    <t xml:space="preserve">parque arqueológico de San Agustín </t>
  </si>
  <si>
    <t xml:space="preserve">sombreros vueltiaos </t>
  </si>
  <si>
    <t>indígenas y sus normas</t>
  </si>
  <si>
    <t>fiesta de diablo en Rionegro</t>
  </si>
  <si>
    <t>religión diferente a católico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</si>
</sst>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12"/>
      <color rgb="FF222222"/>
      <name val="Calibri"/>
      <family val="2"/>
      <scheme val="minor"/>
    </font>
  </fonts>
  <fills count="10">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theme="5" tint="0.59999389629810485"/>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bottom style="thin">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24" fillId="9" borderId="36" xfId="0" applyFont="1" applyFill="1" applyBorder="1" applyAlignment="1" applyProtection="1">
      <alignment horizontal="center" vertical="center" wrapText="1"/>
      <protection locked="0"/>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Normal="100" zoomScalePageLayoutView="140" workbookViewId="0">
      <pane ySplit="9" topLeftCell="A10" activePane="bottomLeft" state="frozen"/>
      <selection pane="bottomLeft" activeCell="C7" sqref="C7"/>
    </sheetView>
  </sheetViews>
  <sheetFormatPr baseColWidth="10" defaultColWidth="10.875" defaultRowHeight="13.5" x14ac:dyDescent="0.25"/>
  <cols>
    <col min="1" max="1" width="7" style="2" customWidth="1"/>
    <col min="2" max="2" width="46.625"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M5A</v>
      </c>
    </row>
    <row r="2" spans="1:16" ht="15.75" x14ac:dyDescent="0.25">
      <c r="A2" s="1"/>
      <c r="B2" s="3" t="s">
        <v>121</v>
      </c>
      <c r="C2" s="85" t="s">
        <v>23</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10</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203</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71" t="s">
        <v>57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7"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M5A</v>
      </c>
      <c r="F9" s="57" t="s">
        <v>61</v>
      </c>
      <c r="G9" s="57" t="s">
        <v>59</v>
      </c>
      <c r="H9" s="57" t="s">
        <v>60</v>
      </c>
      <c r="I9" s="57" t="s">
        <v>114</v>
      </c>
      <c r="J9" s="18" t="s">
        <v>6</v>
      </c>
      <c r="K9" s="19" t="s">
        <v>7</v>
      </c>
      <c r="O9" s="2" t="str">
        <f>'Definición técnica de imagenes'!A11</f>
        <v>M10B</v>
      </c>
    </row>
    <row r="10" spans="1:16" s="11" customFormat="1" ht="13.5" customHeight="1" x14ac:dyDescent="0.25">
      <c r="A10" s="12" t="str">
        <f>IF(OR(B10&lt;&gt;"",J10&lt;&gt;""),"IMG01","")</f>
        <v>IMG01</v>
      </c>
      <c r="B10" s="62" t="s">
        <v>190</v>
      </c>
      <c r="C10" s="20" t="str">
        <f t="shared" ref="C10:C41" si="0">IF(OR(B10&lt;&gt;"",J10&lt;&gt;""),IF($G$4="Recurso",CONCATENATE($G$4," ",$G$5),$G$4),"")</f>
        <v>Recurso M5A</v>
      </c>
      <c r="D10" s="63" t="s">
        <v>187</v>
      </c>
      <c r="E10" s="63" t="s">
        <v>155</v>
      </c>
      <c r="F10" s="13" t="str">
        <f t="shared" ref="F10" ca="1" si="1">IF(OR(B10&lt;&gt;"",J10&lt;&gt;""),CONCATENATE($C$7,"_",$A10,IF($G$4="Cuaderno de Estudio","_small",CONCATENATE(IF(I10="","","n"),IF(LEFT($G$5,1)="F",".jpg",".png")))),"")</f>
        <v>CS_10_07_CO REC 140_IMG01n.png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CS_10_07_CO REC 140_IMG01a.png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207</v>
      </c>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62" t="s">
        <v>191</v>
      </c>
      <c r="C11" s="20" t="str">
        <f t="shared" si="0"/>
        <v>Recurso M5A</v>
      </c>
      <c r="D11" s="63" t="s">
        <v>187</v>
      </c>
      <c r="E11" s="63" t="s">
        <v>155</v>
      </c>
      <c r="F11" s="13" t="str">
        <f t="shared" ref="F11:F74" ca="1" si="4">IF(OR(B11&lt;&gt;"",J11&lt;&gt;""),CONCATENATE($C$7,"_",$A11,IF($G$4="Cuaderno de Estudio","_small",CONCATENATE(IF(I11="","","n"),IF(LEFT($G$5,1)="F",".jpg",".png")))),"")</f>
        <v>CS_10_07_CO REC 140_IMG02n.png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CS_10_07_CO REC 140_IMG02a.png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192</v>
      </c>
      <c r="K11" s="65"/>
      <c r="O11" s="2" t="str">
        <f>'Definición técnica de imagenes'!A13</f>
        <v>M101</v>
      </c>
    </row>
    <row r="12" spans="1:16" s="11" customFormat="1" ht="27" x14ac:dyDescent="0.25">
      <c r="A12" s="12" t="str">
        <f t="shared" si="3"/>
        <v>IMG03</v>
      </c>
      <c r="B12" s="62" t="s">
        <v>193</v>
      </c>
      <c r="C12" s="20" t="str">
        <f t="shared" si="0"/>
        <v>Recurso M5A</v>
      </c>
      <c r="D12" s="63" t="s">
        <v>187</v>
      </c>
      <c r="E12" s="63" t="s">
        <v>155</v>
      </c>
      <c r="F12" s="13" t="str">
        <f t="shared" ca="1" si="4"/>
        <v>CS_10_07_CO REC 140_IMG03n.png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CS_10_07_CO REC 140_IMG03a.png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t="s">
        <v>205</v>
      </c>
      <c r="K12" s="64"/>
      <c r="O12" s="2" t="str">
        <f>'Definición técnica de imagenes'!A18</f>
        <v>Diaporama F1</v>
      </c>
    </row>
    <row r="13" spans="1:16" s="11" customFormat="1" ht="27" x14ac:dyDescent="0.25">
      <c r="A13" s="12" t="str">
        <f t="shared" si="3"/>
        <v>IMG04</v>
      </c>
      <c r="B13" s="62" t="s">
        <v>194</v>
      </c>
      <c r="C13" s="20" t="str">
        <f t="shared" si="0"/>
        <v>Recurso M5A</v>
      </c>
      <c r="D13" s="63" t="s">
        <v>187</v>
      </c>
      <c r="E13" s="63" t="s">
        <v>155</v>
      </c>
      <c r="F13" s="13" t="str">
        <f t="shared" ca="1" si="4"/>
        <v>CS_10_07_CO REC 140_IMG04n.png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CS_10_07_CO REC 140_IMG04a.png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t="s">
        <v>195</v>
      </c>
      <c r="K13" s="64"/>
      <c r="O13" s="2" t="str">
        <f>'Definición técnica de imagenes'!A19</f>
        <v>F4</v>
      </c>
    </row>
    <row r="14" spans="1:16" s="11" customFormat="1" ht="13.5" customHeight="1" x14ac:dyDescent="0.25">
      <c r="A14" s="12" t="str">
        <f t="shared" si="3"/>
        <v>IMG05</v>
      </c>
      <c r="B14" s="62" t="s">
        <v>196</v>
      </c>
      <c r="C14" s="20" t="str">
        <f t="shared" si="0"/>
        <v>Recurso M5A</v>
      </c>
      <c r="D14" s="63" t="s">
        <v>187</v>
      </c>
      <c r="E14" s="63" t="s">
        <v>155</v>
      </c>
      <c r="F14" s="13" t="str">
        <f t="shared" ca="1" si="4"/>
        <v>CS_10_07_CO REC 140_IMG05n.png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CS_10_07_CO REC 140_IMG05a.png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t="s">
        <v>206</v>
      </c>
      <c r="K14" s="64"/>
      <c r="O14" s="2" t="str">
        <f>'Definición técnica de imagenes'!A22</f>
        <v>F6</v>
      </c>
    </row>
    <row r="15" spans="1:16" s="11" customFormat="1" ht="27" x14ac:dyDescent="0.25">
      <c r="A15" s="12" t="str">
        <f t="shared" si="3"/>
        <v>IMG06</v>
      </c>
      <c r="B15" s="62" t="s">
        <v>197</v>
      </c>
      <c r="C15" s="20" t="str">
        <f t="shared" si="0"/>
        <v>Recurso M5A</v>
      </c>
      <c r="D15" s="63" t="s">
        <v>187</v>
      </c>
      <c r="E15" s="63" t="s">
        <v>155</v>
      </c>
      <c r="F15" s="13" t="str">
        <f t="shared" ca="1" si="4"/>
        <v>CS_10_07_CO REC 140_IMG06n.png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5"/>
        <v>CS_10_07_CO REC 140_IMG06a.png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66" t="s">
        <v>208</v>
      </c>
      <c r="K15" s="66"/>
      <c r="O15" s="2" t="str">
        <f>'Definición técnica de imagenes'!A24</f>
        <v>F6B</v>
      </c>
    </row>
    <row r="16" spans="1:16" s="11" customFormat="1" ht="14.25" customHeight="1" x14ac:dyDescent="0.3">
      <c r="A16" s="12" t="str">
        <f t="shared" si="3"/>
        <v>IMG07</v>
      </c>
      <c r="B16" s="62" t="s">
        <v>198</v>
      </c>
      <c r="C16" s="20" t="str">
        <f t="shared" si="0"/>
        <v>Recurso M5A</v>
      </c>
      <c r="D16" s="63" t="s">
        <v>187</v>
      </c>
      <c r="E16" s="63" t="s">
        <v>155</v>
      </c>
      <c r="F16" s="13" t="str">
        <f t="shared" ca="1" si="4"/>
        <v>CS_10_07_CO REC 140_IMG07n.png</v>
      </c>
      <c r="G16" s="13" t="str">
        <f ca="1">IF($F16&lt;&gt;"",IF($G$4="Recurso",VLOOKUP($E16,OFFSET('Definición técnica de imagenes'!$A$1,MATCH($G$5,'Definición técnica de imagenes'!$A$1:$A$104,0)-1,1,COUNTIF('Definición técnica de imagenes'!$A$3:$A$102,$G$5),5),5,FALSE),'Definición técnica de imagenes'!$F$16),"")</f>
        <v>286 x 286 px</v>
      </c>
      <c r="H16" s="13" t="str">
        <f t="shared" ca="1" si="5"/>
        <v>CS_10_07_CO REC 140_IMG07a.png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500 x 500 px</v>
      </c>
      <c r="J16" s="67" t="s">
        <v>209</v>
      </c>
      <c r="K16" s="68"/>
      <c r="O16" s="2" t="str">
        <f>'Definición técnica de imagenes'!A25</f>
        <v>F7</v>
      </c>
    </row>
    <row r="17" spans="1:15" s="11" customFormat="1" ht="27" x14ac:dyDescent="0.25">
      <c r="A17" s="12" t="str">
        <f t="shared" si="3"/>
        <v>IMG08</v>
      </c>
      <c r="B17" s="62" t="s">
        <v>200</v>
      </c>
      <c r="C17" s="20" t="str">
        <f t="shared" si="0"/>
        <v>Recurso M5A</v>
      </c>
      <c r="D17" s="63" t="s">
        <v>187</v>
      </c>
      <c r="E17" s="63" t="s">
        <v>155</v>
      </c>
      <c r="F17" s="13" t="str">
        <f t="shared" ca="1" si="4"/>
        <v>CS_10_07_CO REC 140_IMG08n.png</v>
      </c>
      <c r="G17" s="13" t="str">
        <f ca="1">IF($F17&lt;&gt;"",IF($G$4="Recurso",VLOOKUP($E17,OFFSET('Definición técnica de imagenes'!$A$1,MATCH($G$5,'Definición técnica de imagenes'!$A$1:$A$104,0)-1,1,COUNTIF('Definición técnica de imagenes'!$A$3:$A$102,$G$5),5),5,FALSE),'Definición técnica de imagenes'!$F$16),"")</f>
        <v>286 x 286 px</v>
      </c>
      <c r="H17" s="13" t="str">
        <f t="shared" ca="1" si="5"/>
        <v>CS_10_07_CO REC 140_IMG08a.png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500 x 500 px</v>
      </c>
      <c r="J17" s="66" t="s">
        <v>204</v>
      </c>
      <c r="K17" s="66"/>
      <c r="O17" s="2" t="str">
        <f>'Definición técnica de imagenes'!A27</f>
        <v>F7B</v>
      </c>
    </row>
    <row r="18" spans="1:15" s="11" customFormat="1" ht="27" x14ac:dyDescent="0.25">
      <c r="A18" s="12" t="str">
        <f t="shared" si="3"/>
        <v>IMG09</v>
      </c>
      <c r="B18" s="62" t="s">
        <v>199</v>
      </c>
      <c r="C18" s="20" t="str">
        <f t="shared" si="0"/>
        <v>Recurso M5A</v>
      </c>
      <c r="D18" s="63" t="s">
        <v>187</v>
      </c>
      <c r="E18" s="63" t="s">
        <v>155</v>
      </c>
      <c r="F18" s="13" t="str">
        <f t="shared" ca="1" si="4"/>
        <v>CS_10_07_CO REC 140_IMG09n.png</v>
      </c>
      <c r="G18" s="13" t="str">
        <f ca="1">IF($F18&lt;&gt;"",IF($G$4="Recurso",VLOOKUP($E18,OFFSET('Definición técnica de imagenes'!$A$1,MATCH($G$5,'Definición técnica de imagenes'!$A$1:$A$104,0)-1,1,COUNTIF('Definición técnica de imagenes'!$A$3:$A$102,$G$5),5),5,FALSE),'Definición técnica de imagenes'!$F$16),"")</f>
        <v>286 x 286 px</v>
      </c>
      <c r="H18" s="13" t="str">
        <f t="shared" ca="1" si="5"/>
        <v>CS_10_07_CO REC 140_IMG09a.png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500 x 500 px</v>
      </c>
      <c r="J18" s="66" t="s">
        <v>210</v>
      </c>
      <c r="K18" s="66"/>
      <c r="O18" s="2" t="str">
        <f>'Definición técnica de imagenes'!A30</f>
        <v>F8</v>
      </c>
    </row>
    <row r="19" spans="1:15" s="11" customFormat="1" ht="27" x14ac:dyDescent="0.3">
      <c r="A19" s="12" t="str">
        <f t="shared" ref="A19:A50" si="6">IF(OR(B19&lt;&gt;"",J19&lt;&gt;""),CONCATENATE(LEFT(A18,3),IF(MID(A18,4,2)+1&lt;10,CONCATENATE("0",MID(A18,4,2)+1),MID(A18,4,2)+1)),"")</f>
        <v>IMG10</v>
      </c>
      <c r="B19" s="62" t="s">
        <v>201</v>
      </c>
      <c r="C19" s="20" t="str">
        <f t="shared" si="0"/>
        <v>Recurso M5A</v>
      </c>
      <c r="D19" s="63" t="s">
        <v>187</v>
      </c>
      <c r="E19" s="63" t="s">
        <v>155</v>
      </c>
      <c r="F19" s="13" t="str">
        <f t="shared" ca="1" si="4"/>
        <v>CS_10_07_CO REC 140_IMG10n.png</v>
      </c>
      <c r="G19" s="13" t="str">
        <f ca="1">IF($F19&lt;&gt;"",IF($G$4="Recurso",VLOOKUP($E19,OFFSET('Definición técnica de imagenes'!$A$1,MATCH($G$5,'Definición técnica de imagenes'!$A$1:$A$104,0)-1,1,COUNTIF('Definición técnica de imagenes'!$A$3:$A$102,$G$5),5),5,FALSE),'Definición técnica de imagenes'!$F$16),"")</f>
        <v>286 x 286 px</v>
      </c>
      <c r="H19" s="13" t="str">
        <f t="shared" ca="1" si="5"/>
        <v>CS_10_07_CO REC 140_IMG10a.png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500 x 500 px</v>
      </c>
      <c r="J19" s="67" t="s">
        <v>202</v>
      </c>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topLeftCell="A11" workbookViewId="0">
      <selection activeCell="A20" sqref="A20"/>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6" customFormat="1" ht="14.65" customHeight="1" x14ac:dyDescent="0.25">
      <c r="A15" s="74" t="s">
        <v>96</v>
      </c>
      <c r="B15" s="74"/>
      <c r="C15" s="74" t="s">
        <v>97</v>
      </c>
      <c r="D15" s="75" t="s">
        <v>98</v>
      </c>
      <c r="E15" s="74" t="s">
        <v>93</v>
      </c>
      <c r="F15" s="74" t="s">
        <v>117</v>
      </c>
      <c r="G15" s="74"/>
      <c r="H15" s="75" t="s">
        <v>122</v>
      </c>
      <c r="I15" s="74"/>
      <c r="J15" s="76"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Marcela</cp:lastModifiedBy>
  <dcterms:created xsi:type="dcterms:W3CDTF">2014-07-01T23:43:25Z</dcterms:created>
  <dcterms:modified xsi:type="dcterms:W3CDTF">2016-05-18T16:03:48Z</dcterms:modified>
</cp:coreProperties>
</file>