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lor\Documents\Trabajo Ed Planeta\CienciasSociales\fuentes\contenidos\grado11\Stella trabajo\"/>
    </mc:Choice>
  </mc:AlternateContent>
  <bookViews>
    <workbookView xWindow="0" yWindow="0" windowWidth="20400" windowHeight="7905"/>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K45" i="2" l="1"/>
  <c r="J21" i="2"/>
  <c r="I21" i="2"/>
  <c r="H21" i="2" a="1"/>
  <c r="H21" i="2"/>
  <c r="D17" i="2"/>
  <c r="D18" i="2" s="1"/>
  <c r="D7" i="2"/>
  <c r="I108" i="1"/>
  <c r="H108" i="1" s="1"/>
  <c r="G108" i="1"/>
  <c r="F108" i="1"/>
  <c r="C108" i="1"/>
  <c r="A108" i="1"/>
  <c r="I107" i="1"/>
  <c r="H107" i="1" s="1"/>
  <c r="G107" i="1"/>
  <c r="F107" i="1"/>
  <c r="C107" i="1"/>
  <c r="A107" i="1"/>
  <c r="I106" i="1"/>
  <c r="H106" i="1" s="1"/>
  <c r="G106" i="1"/>
  <c r="F106" i="1"/>
  <c r="C106" i="1"/>
  <c r="A106" i="1"/>
  <c r="I105" i="1"/>
  <c r="H105" i="1" s="1"/>
  <c r="G105" i="1"/>
  <c r="F105" i="1"/>
  <c r="C105" i="1"/>
  <c r="A105" i="1"/>
  <c r="I104" i="1"/>
  <c r="H104" i="1" s="1"/>
  <c r="G104" i="1"/>
  <c r="F104" i="1"/>
  <c r="C104" i="1"/>
  <c r="A104" i="1"/>
  <c r="I103" i="1"/>
  <c r="H103" i="1" s="1"/>
  <c r="G103" i="1"/>
  <c r="F103" i="1"/>
  <c r="C103" i="1"/>
  <c r="A103" i="1"/>
  <c r="I102" i="1"/>
  <c r="H102" i="1" s="1"/>
  <c r="G102" i="1"/>
  <c r="F102" i="1"/>
  <c r="C102" i="1"/>
  <c r="A102" i="1"/>
  <c r="I101" i="1"/>
  <c r="H101" i="1" s="1"/>
  <c r="G101" i="1"/>
  <c r="F101" i="1"/>
  <c r="C101" i="1"/>
  <c r="A101" i="1"/>
  <c r="I100" i="1"/>
  <c r="H100" i="1" s="1"/>
  <c r="G100" i="1"/>
  <c r="F100" i="1"/>
  <c r="C100" i="1"/>
  <c r="A100" i="1"/>
  <c r="I99" i="1"/>
  <c r="H99" i="1" s="1"/>
  <c r="G99" i="1"/>
  <c r="F99" i="1"/>
  <c r="C99" i="1"/>
  <c r="A99" i="1"/>
  <c r="I98" i="1"/>
  <c r="H98" i="1" s="1"/>
  <c r="G98" i="1"/>
  <c r="F98" i="1"/>
  <c r="C98" i="1"/>
  <c r="A98" i="1"/>
  <c r="I97" i="1"/>
  <c r="H97" i="1" s="1"/>
  <c r="G97" i="1"/>
  <c r="F97" i="1"/>
  <c r="C97" i="1"/>
  <c r="A97" i="1"/>
  <c r="I96" i="1"/>
  <c r="H96" i="1" s="1"/>
  <c r="G96" i="1"/>
  <c r="F96" i="1"/>
  <c r="C96" i="1"/>
  <c r="A96" i="1"/>
  <c r="I95" i="1"/>
  <c r="H95" i="1" s="1"/>
  <c r="G95" i="1"/>
  <c r="F95" i="1"/>
  <c r="C95" i="1"/>
  <c r="A95" i="1"/>
  <c r="I94" i="1"/>
  <c r="H94" i="1" s="1"/>
  <c r="G94" i="1"/>
  <c r="F94" i="1"/>
  <c r="C94" i="1"/>
  <c r="A94" i="1"/>
  <c r="I93" i="1"/>
  <c r="H93" i="1" s="1"/>
  <c r="G93" i="1"/>
  <c r="F93" i="1"/>
  <c r="C93" i="1"/>
  <c r="A93" i="1"/>
  <c r="I92" i="1"/>
  <c r="H92" i="1" s="1"/>
  <c r="G92" i="1"/>
  <c r="F92" i="1"/>
  <c r="C92" i="1"/>
  <c r="A92" i="1"/>
  <c r="I91" i="1"/>
  <c r="H91" i="1" s="1"/>
  <c r="G91" i="1"/>
  <c r="F91" i="1"/>
  <c r="C91" i="1"/>
  <c r="A91" i="1"/>
  <c r="I90" i="1"/>
  <c r="H90" i="1" s="1"/>
  <c r="G90" i="1"/>
  <c r="F90" i="1"/>
  <c r="C90" i="1"/>
  <c r="A90" i="1"/>
  <c r="I89" i="1"/>
  <c r="H89" i="1" s="1"/>
  <c r="G89" i="1"/>
  <c r="F89" i="1"/>
  <c r="C89" i="1"/>
  <c r="A89" i="1"/>
  <c r="I88" i="1"/>
  <c r="H88" i="1" s="1"/>
  <c r="G88" i="1"/>
  <c r="F88" i="1"/>
  <c r="C88" i="1"/>
  <c r="A88" i="1"/>
  <c r="I87" i="1"/>
  <c r="H87" i="1" s="1"/>
  <c r="G87" i="1"/>
  <c r="F87" i="1"/>
  <c r="C87" i="1"/>
  <c r="A87" i="1"/>
  <c r="I86" i="1"/>
  <c r="H86" i="1" s="1"/>
  <c r="G86" i="1"/>
  <c r="F86" i="1"/>
  <c r="C86" i="1"/>
  <c r="A86" i="1"/>
  <c r="I85" i="1"/>
  <c r="H85" i="1" s="1"/>
  <c r="G85" i="1"/>
  <c r="F85" i="1"/>
  <c r="C85" i="1"/>
  <c r="A85" i="1"/>
  <c r="I84" i="1"/>
  <c r="H84" i="1" s="1"/>
  <c r="G84" i="1"/>
  <c r="F84" i="1"/>
  <c r="C84" i="1"/>
  <c r="A84" i="1"/>
  <c r="I83" i="1"/>
  <c r="H83" i="1" s="1"/>
  <c r="G83" i="1"/>
  <c r="F83" i="1"/>
  <c r="C83" i="1"/>
  <c r="A83" i="1"/>
  <c r="I82" i="1"/>
  <c r="H82" i="1" s="1"/>
  <c r="G82" i="1"/>
  <c r="F82" i="1"/>
  <c r="C82" i="1"/>
  <c r="A82" i="1"/>
  <c r="I81" i="1"/>
  <c r="H81" i="1" s="1"/>
  <c r="G81" i="1"/>
  <c r="F81" i="1"/>
  <c r="C81" i="1"/>
  <c r="A81" i="1"/>
  <c r="I80" i="1"/>
  <c r="H80" i="1" s="1"/>
  <c r="G80" i="1"/>
  <c r="F80" i="1"/>
  <c r="C80" i="1"/>
  <c r="A80" i="1"/>
  <c r="I79" i="1"/>
  <c r="H79" i="1" s="1"/>
  <c r="G79" i="1"/>
  <c r="F79" i="1"/>
  <c r="C79" i="1"/>
  <c r="A79" i="1"/>
  <c r="I78" i="1"/>
  <c r="H78" i="1" s="1"/>
  <c r="G78" i="1"/>
  <c r="F78" i="1"/>
  <c r="C78" i="1"/>
  <c r="A78" i="1"/>
  <c r="I77" i="1"/>
  <c r="H77" i="1" s="1"/>
  <c r="G77" i="1"/>
  <c r="F77" i="1"/>
  <c r="C77" i="1"/>
  <c r="A77" i="1"/>
  <c r="I76" i="1"/>
  <c r="H76" i="1" s="1"/>
  <c r="G76" i="1"/>
  <c r="F76" i="1"/>
  <c r="C76" i="1"/>
  <c r="A76" i="1"/>
  <c r="I75" i="1"/>
  <c r="H75" i="1" s="1"/>
  <c r="G75" i="1"/>
  <c r="F75" i="1"/>
  <c r="C75" i="1"/>
  <c r="A75" i="1"/>
  <c r="I74" i="1"/>
  <c r="H74" i="1" s="1"/>
  <c r="G74" i="1"/>
  <c r="F74" i="1"/>
  <c r="C74" i="1"/>
  <c r="A74" i="1"/>
  <c r="I73" i="1"/>
  <c r="H73" i="1" s="1"/>
  <c r="G73" i="1"/>
  <c r="F73" i="1"/>
  <c r="C73" i="1"/>
  <c r="A73" i="1"/>
  <c r="I72" i="1"/>
  <c r="H72" i="1" s="1"/>
  <c r="G72" i="1"/>
  <c r="F72" i="1"/>
  <c r="C72" i="1"/>
  <c r="A72" i="1"/>
  <c r="I71" i="1"/>
  <c r="H71" i="1" s="1"/>
  <c r="G71" i="1"/>
  <c r="F71" i="1"/>
  <c r="C71" i="1"/>
  <c r="A71" i="1"/>
  <c r="I70" i="1"/>
  <c r="H70" i="1" s="1"/>
  <c r="G70" i="1"/>
  <c r="F70" i="1"/>
  <c r="C70" i="1"/>
  <c r="A70" i="1"/>
  <c r="I69" i="1"/>
  <c r="H69" i="1" s="1"/>
  <c r="G69" i="1"/>
  <c r="F69" i="1"/>
  <c r="C69" i="1"/>
  <c r="A69" i="1"/>
  <c r="I68" i="1"/>
  <c r="H68" i="1" s="1"/>
  <c r="G68" i="1"/>
  <c r="F68" i="1"/>
  <c r="C68" i="1"/>
  <c r="A68" i="1"/>
  <c r="I67" i="1"/>
  <c r="H67" i="1" s="1"/>
  <c r="G67" i="1"/>
  <c r="F67" i="1"/>
  <c r="C67" i="1"/>
  <c r="A67" i="1"/>
  <c r="I66" i="1"/>
  <c r="H66" i="1" s="1"/>
  <c r="G66" i="1"/>
  <c r="F66" i="1"/>
  <c r="C66" i="1"/>
  <c r="A66" i="1"/>
  <c r="I65" i="1"/>
  <c r="H65" i="1" s="1"/>
  <c r="G65" i="1"/>
  <c r="F65" i="1"/>
  <c r="C65" i="1"/>
  <c r="A65" i="1"/>
  <c r="I64" i="1"/>
  <c r="H64" i="1" s="1"/>
  <c r="G64" i="1"/>
  <c r="F64" i="1"/>
  <c r="C64" i="1"/>
  <c r="A64" i="1"/>
  <c r="I63" i="1"/>
  <c r="H63" i="1" s="1"/>
  <c r="G63" i="1"/>
  <c r="F63" i="1"/>
  <c r="C63" i="1"/>
  <c r="A63" i="1"/>
  <c r="I62" i="1"/>
  <c r="H62" i="1" s="1"/>
  <c r="G62" i="1"/>
  <c r="F62" i="1"/>
  <c r="C62" i="1"/>
  <c r="A62" i="1"/>
  <c r="I61" i="1"/>
  <c r="H61" i="1" s="1"/>
  <c r="G61" i="1"/>
  <c r="F61" i="1"/>
  <c r="C61" i="1"/>
  <c r="A61" i="1"/>
  <c r="I60" i="1"/>
  <c r="H60" i="1" s="1"/>
  <c r="G60" i="1"/>
  <c r="F60" i="1"/>
  <c r="C60" i="1"/>
  <c r="A60" i="1"/>
  <c r="I59" i="1"/>
  <c r="H59" i="1" s="1"/>
  <c r="G59" i="1"/>
  <c r="F59" i="1"/>
  <c r="C59" i="1"/>
  <c r="A59" i="1"/>
  <c r="I58" i="1"/>
  <c r="H58" i="1" s="1"/>
  <c r="G58" i="1"/>
  <c r="F58" i="1"/>
  <c r="C58" i="1"/>
  <c r="A58" i="1"/>
  <c r="I57" i="1"/>
  <c r="H57" i="1" s="1"/>
  <c r="G57" i="1"/>
  <c r="F57" i="1"/>
  <c r="C57" i="1"/>
  <c r="A57" i="1"/>
  <c r="I56" i="1"/>
  <c r="H56" i="1" s="1"/>
  <c r="G56" i="1"/>
  <c r="F56" i="1"/>
  <c r="C56" i="1"/>
  <c r="A56" i="1"/>
  <c r="I55" i="1"/>
  <c r="H55" i="1" s="1"/>
  <c r="G55" i="1"/>
  <c r="F55" i="1"/>
  <c r="C55" i="1"/>
  <c r="A55" i="1"/>
  <c r="I54" i="1"/>
  <c r="H54" i="1" s="1"/>
  <c r="G54" i="1"/>
  <c r="F54" i="1"/>
  <c r="C54" i="1"/>
  <c r="A54" i="1"/>
  <c r="I53" i="1"/>
  <c r="H53" i="1" s="1"/>
  <c r="G53" i="1"/>
  <c r="F53" i="1"/>
  <c r="C53" i="1"/>
  <c r="A53" i="1"/>
  <c r="I52" i="1"/>
  <c r="H52" i="1" s="1"/>
  <c r="G52" i="1"/>
  <c r="F52" i="1"/>
  <c r="C52" i="1"/>
  <c r="A52" i="1"/>
  <c r="I51" i="1"/>
  <c r="H51" i="1" s="1"/>
  <c r="G51" i="1"/>
  <c r="F51" i="1"/>
  <c r="C51" i="1"/>
  <c r="A51" i="1"/>
  <c r="I50" i="1"/>
  <c r="H50" i="1" s="1"/>
  <c r="G50" i="1"/>
  <c r="F50" i="1"/>
  <c r="C50" i="1"/>
  <c r="A50" i="1"/>
  <c r="I49" i="1"/>
  <c r="H49" i="1" s="1"/>
  <c r="G49" i="1"/>
  <c r="F49" i="1"/>
  <c r="C49" i="1"/>
  <c r="A49" i="1"/>
  <c r="I48" i="1"/>
  <c r="H48" i="1" s="1"/>
  <c r="G48" i="1"/>
  <c r="F48" i="1"/>
  <c r="C48" i="1"/>
  <c r="A48" i="1"/>
  <c r="I47" i="1"/>
  <c r="H47" i="1" s="1"/>
  <c r="C47" i="1"/>
  <c r="A47" i="1"/>
  <c r="F47" i="1" s="1"/>
  <c r="G47" i="1" s="1"/>
  <c r="I46" i="1"/>
  <c r="H46" i="1" s="1"/>
  <c r="G46" i="1"/>
  <c r="F46" i="1"/>
  <c r="C46" i="1"/>
  <c r="I45" i="1"/>
  <c r="G45" i="1"/>
  <c r="F45" i="1"/>
  <c r="I44" i="1"/>
  <c r="H44" i="1" s="1"/>
  <c r="G44" i="1"/>
  <c r="F44" i="1"/>
  <c r="C44" i="1"/>
  <c r="I43" i="1"/>
  <c r="C43" i="1"/>
  <c r="I42" i="1"/>
  <c r="C42" i="1"/>
  <c r="I41" i="1"/>
  <c r="C41" i="1"/>
  <c r="I40" i="1"/>
  <c r="C40" i="1"/>
  <c r="I39" i="1"/>
  <c r="C39" i="1"/>
  <c r="I38" i="1"/>
  <c r="C38" i="1"/>
  <c r="I37" i="1"/>
  <c r="C37" i="1"/>
  <c r="I36" i="1"/>
  <c r="C36" i="1"/>
  <c r="I35" i="1"/>
  <c r="C35" i="1"/>
  <c r="I34" i="1"/>
  <c r="C34" i="1"/>
  <c r="I33" i="1"/>
  <c r="C33" i="1"/>
  <c r="I32" i="1"/>
  <c r="C32" i="1"/>
  <c r="I31" i="1"/>
  <c r="C31" i="1"/>
  <c r="I30" i="1"/>
  <c r="C30" i="1"/>
  <c r="B29" i="1"/>
  <c r="B28" i="1"/>
  <c r="C28" i="1" s="1"/>
  <c r="I27" i="1"/>
  <c r="C27" i="1"/>
  <c r="I26" i="1"/>
  <c r="C26" i="1"/>
  <c r="I25" i="1"/>
  <c r="C25" i="1"/>
  <c r="O24" i="1"/>
  <c r="I24" i="1"/>
  <c r="C24" i="1"/>
  <c r="O23" i="1"/>
  <c r="I23" i="1"/>
  <c r="C23" i="1"/>
  <c r="B23" i="1"/>
  <c r="O22" i="1"/>
  <c r="I22" i="1"/>
  <c r="C22" i="1"/>
  <c r="O21" i="1"/>
  <c r="I21" i="1"/>
  <c r="C21" i="1"/>
  <c r="O20" i="1"/>
  <c r="I20" i="1"/>
  <c r="C20" i="1"/>
  <c r="O19" i="1"/>
  <c r="I19" i="1"/>
  <c r="C19" i="1"/>
  <c r="O18" i="1"/>
  <c r="I18" i="1"/>
  <c r="C18" i="1"/>
  <c r="O17" i="1"/>
  <c r="I17" i="1"/>
  <c r="C17" i="1"/>
  <c r="O16" i="1"/>
  <c r="I16" i="1"/>
  <c r="C16" i="1"/>
  <c r="O15" i="1"/>
  <c r="B15" i="1"/>
  <c r="O14" i="1"/>
  <c r="I14" i="1"/>
  <c r="C14" i="1"/>
  <c r="O13" i="1"/>
  <c r="I13" i="1"/>
  <c r="C13" i="1"/>
  <c r="O12" i="1"/>
  <c r="I12" i="1"/>
  <c r="C12" i="1"/>
  <c r="O11" i="1"/>
  <c r="I11" i="1"/>
  <c r="G11" i="1"/>
  <c r="C11" i="1"/>
  <c r="O10" i="1"/>
  <c r="I10" i="1"/>
  <c r="H10" i="1" s="1"/>
  <c r="C10" i="1"/>
  <c r="A10" i="1"/>
  <c r="A11" i="1" s="1"/>
  <c r="F11" i="1" s="1"/>
  <c r="O9" i="1"/>
  <c r="E9" i="1"/>
  <c r="O8" i="1"/>
  <c r="M8" i="1"/>
  <c r="O7" i="1"/>
  <c r="M7" i="1"/>
  <c r="O6" i="1"/>
  <c r="M6" i="1"/>
  <c r="O5" i="1"/>
  <c r="M5" i="1"/>
  <c r="F5" i="1"/>
  <c r="O4" i="1"/>
  <c r="M4" i="1"/>
  <c r="O3" i="1"/>
  <c r="M3" i="1"/>
  <c r="O2" i="1"/>
  <c r="M2" i="1"/>
  <c r="M1" i="1"/>
  <c r="F10" i="1" l="1"/>
  <c r="G10" i="1" s="1"/>
  <c r="H11" i="1"/>
  <c r="A12" i="1"/>
  <c r="I15" i="1"/>
  <c r="C15" i="1"/>
  <c r="I28" i="1"/>
  <c r="I29" i="1"/>
  <c r="C29" i="1"/>
  <c r="A13" i="1" l="1"/>
  <c r="F12" i="1"/>
  <c r="G12" i="1" s="1"/>
  <c r="H12" i="1"/>
  <c r="F13" i="1" l="1"/>
  <c r="G13" i="1" s="1"/>
  <c r="A14" i="1"/>
  <c r="H13" i="1"/>
  <c r="F14" i="1" l="1"/>
  <c r="G14" i="1" s="1"/>
  <c r="H14" i="1"/>
  <c r="A15" i="1"/>
  <c r="A16" i="1" l="1"/>
  <c r="F15" i="1"/>
  <c r="G15" i="1" s="1"/>
  <c r="H15" i="1"/>
  <c r="F16" i="1" l="1"/>
  <c r="G16" i="1" s="1"/>
  <c r="A17" i="1"/>
  <c r="H16" i="1"/>
  <c r="A18" i="1" l="1"/>
  <c r="H17" i="1"/>
  <c r="F17" i="1"/>
  <c r="G17" i="1" s="1"/>
  <c r="F18" i="1" l="1"/>
  <c r="G18" i="1" s="1"/>
  <c r="A19" i="1"/>
  <c r="H18" i="1"/>
  <c r="A20" i="1" l="1"/>
  <c r="H19" i="1"/>
  <c r="F19" i="1"/>
  <c r="G19" i="1" s="1"/>
  <c r="F20" i="1" l="1"/>
  <c r="G20" i="1" s="1"/>
  <c r="A21" i="1"/>
  <c r="H20" i="1"/>
  <c r="A22" i="1" l="1"/>
  <c r="H21" i="1"/>
  <c r="F21" i="1"/>
  <c r="G21" i="1" s="1"/>
  <c r="F22" i="1" l="1"/>
  <c r="G22" i="1" s="1"/>
  <c r="A23" i="1"/>
  <c r="H22" i="1"/>
  <c r="A24" i="1" l="1"/>
  <c r="H23" i="1"/>
  <c r="F23" i="1"/>
  <c r="G23" i="1" s="1"/>
  <c r="A25" i="1" l="1"/>
  <c r="H24" i="1"/>
  <c r="F24" i="1"/>
  <c r="G24" i="1" s="1"/>
  <c r="A26" i="1" l="1"/>
  <c r="F25" i="1"/>
  <c r="G25" i="1" s="1"/>
  <c r="H25" i="1"/>
  <c r="A27" i="1" l="1"/>
  <c r="F26" i="1"/>
  <c r="G26" i="1" s="1"/>
  <c r="H26" i="1"/>
  <c r="F27" i="1" l="1"/>
  <c r="G27" i="1" s="1"/>
  <c r="H27" i="1"/>
  <c r="A28" i="1"/>
  <c r="A29" i="1" l="1"/>
  <c r="F28" i="1"/>
  <c r="G28" i="1" s="1"/>
  <c r="H28" i="1"/>
  <c r="A30" i="1" l="1"/>
  <c r="F29" i="1"/>
  <c r="G29" i="1" s="1"/>
  <c r="H29" i="1"/>
  <c r="A31" i="1" l="1"/>
  <c r="H30" i="1"/>
  <c r="F30" i="1"/>
  <c r="G30" i="1" s="1"/>
  <c r="F31" i="1" l="1"/>
  <c r="G31" i="1" s="1"/>
  <c r="A32" i="1"/>
  <c r="H31" i="1"/>
  <c r="A33" i="1" l="1"/>
  <c r="H32" i="1"/>
  <c r="F32" i="1"/>
  <c r="G32" i="1" s="1"/>
  <c r="F33" i="1" l="1"/>
  <c r="G33" i="1" s="1"/>
  <c r="A34" i="1"/>
  <c r="H33" i="1"/>
  <c r="A35" i="1" l="1"/>
  <c r="H34" i="1"/>
  <c r="F34" i="1"/>
  <c r="G34" i="1" s="1"/>
  <c r="F35" i="1" l="1"/>
  <c r="G35" i="1" s="1"/>
  <c r="A36" i="1"/>
  <c r="H35" i="1"/>
  <c r="A37" i="1" l="1"/>
  <c r="H36" i="1"/>
  <c r="F36" i="1"/>
  <c r="G36" i="1" s="1"/>
  <c r="F37" i="1" l="1"/>
  <c r="G37" i="1" s="1"/>
  <c r="A38" i="1"/>
  <c r="H37" i="1"/>
  <c r="A39" i="1" l="1"/>
  <c r="H38" i="1"/>
  <c r="F38" i="1"/>
  <c r="G38" i="1" s="1"/>
  <c r="F39" i="1" l="1"/>
  <c r="G39" i="1" s="1"/>
  <c r="A40" i="1"/>
  <c r="H39" i="1"/>
  <c r="A41" i="1" l="1"/>
  <c r="H40" i="1"/>
  <c r="F40" i="1"/>
  <c r="G40" i="1" s="1"/>
  <c r="F41" i="1" l="1"/>
  <c r="G41" i="1" s="1"/>
  <c r="A42" i="1"/>
  <c r="H41" i="1"/>
  <c r="A43" i="1" l="1"/>
  <c r="H42" i="1"/>
  <c r="F42" i="1"/>
  <c r="G42" i="1" s="1"/>
  <c r="F43" i="1" l="1"/>
  <c r="G43" i="1" s="1"/>
  <c r="H43" i="1"/>
</calcChain>
</file>

<file path=xl/sharedStrings.xml><?xml version="1.0" encoding="utf-8"?>
<sst xmlns="http://schemas.openxmlformats.org/spreadsheetml/2006/main" count="501" uniqueCount="255">
  <si>
    <t>Formato</t>
  </si>
  <si>
    <t>Área:</t>
  </si>
  <si>
    <t>Ciencias Sociales</t>
  </si>
  <si>
    <t>Fecha:</t>
  </si>
  <si>
    <t>Horizontal</t>
  </si>
  <si>
    <t>Grado:</t>
  </si>
  <si>
    <t>Vertical</t>
  </si>
  <si>
    <t>Título del tema:</t>
  </si>
  <si>
    <t>América Latina</t>
  </si>
  <si>
    <t>¿Cuaderno de estudio o recurso?</t>
  </si>
  <si>
    <t>Cuaderno de Estudio</t>
  </si>
  <si>
    <t>Editor:</t>
  </si>
  <si>
    <t>Flor Ángela Buitrago Escobar</t>
  </si>
  <si>
    <t>Código guión o recurso:</t>
  </si>
  <si>
    <t>CS_11_03_CO</t>
  </si>
  <si>
    <t>← Para determinar este código, visite la hoja de Ayuda</t>
  </si>
  <si>
    <t>ESPECIFICACIÓN DE ARCHIVOS A ENTREGAR</t>
  </si>
  <si>
    <t>Núm.</t>
  </si>
  <si>
    <t>Archivo Shutterstock o ruta en web</t>
  </si>
  <si>
    <t>Imagen para:</t>
  </si>
  <si>
    <t>Tipo</t>
  </si>
  <si>
    <t>Nombre imagen SMALL</t>
  </si>
  <si>
    <t>Tamaño imagen SMALL</t>
  </si>
  <si>
    <t>Nombre imagen ZOOM</t>
  </si>
  <si>
    <t>Tamaño imagen ZOOM</t>
  </si>
  <si>
    <t>Descripción</t>
  </si>
  <si>
    <t>Observaciones</t>
  </si>
  <si>
    <t>/BCRedir.aspx?URL=/encyclopedia/default.asp?idpack=9&amp;idpil=0007CP01&amp;ruta=Buscador","http://aulaplaneta.planetasaber.com/encyclopedia/default.asp?idpack=9&amp;idpil=0007CP01&amp;ruta=Buscador</t>
  </si>
  <si>
    <t>Fotografía</t>
  </si>
  <si>
    <t>Asentamiento urbano en Pernambuco, Brasil</t>
  </si>
  <si>
    <t>Contenedores en puerto, camiones y avión</t>
  </si>
  <si>
    <t>Estampilla cubana, en homenaje a Salvador Allende</t>
  </si>
  <si>
    <t>/BCRedir.aspx?URL=/encyclopedia/default.asp?idpack=9&amp;idpil=0018KO01&amp;ruta=Buscadoridpack=9&amp;idpil=0018KO01&amp;ruta=Buscador")</t>
  </si>
  <si>
    <t>Llegada de Augusto Pinochet a Chile. Marzo del 2000.</t>
  </si>
  <si>
    <t>Una protesta en Estambul</t>
  </si>
  <si>
    <t>Ilustración</t>
  </si>
  <si>
    <t>Mapa de latinoamérica con colores</t>
  </si>
  <si>
    <t>En el mapa es necesario que Uruguay sea de color naranja</t>
  </si>
  <si>
    <t>Foto de la sede de UNASUR</t>
  </si>
  <si>
    <t>Huerto urbano</t>
  </si>
  <si>
    <t>CÓDIGO DE GUIÓN</t>
  </si>
  <si>
    <t>Recurso</t>
  </si>
  <si>
    <t>Protestas en Venezuela, marzo 2014</t>
  </si>
  <si>
    <t>/BCRedir.aspx?URL=/encyclopedia/default.asp?idpack=9&amp;idpil=001MG001&amp;ruta=Buscador</t>
  </si>
  <si>
    <t>Ubicación de la imagen en el recurso</t>
  </si>
  <si>
    <t>Nombre</t>
  </si>
  <si>
    <t>Optimización para</t>
  </si>
  <si>
    <t>Normal</t>
  </si>
  <si>
    <t>Ampliada</t>
  </si>
  <si>
    <t>Nombre de archivos EJEMPLO</t>
  </si>
  <si>
    <t>¿Qué es el código de guión?</t>
  </si>
  <si>
    <t>Lula saludando al público en la calle. Foro Social Mundial</t>
  </si>
  <si>
    <t>CREADOR DE CÓDIGOS DE GUIÓN</t>
  </si>
  <si>
    <t>M3A</t>
  </si>
  <si>
    <t>Protestas contra el gobierno de Dilma Rouseff. Brasil.</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</si>
  <si>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</si>
  <si>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Contenido</t>
  </si>
  <si>
    <t>Asociar imagen-texto</t>
  </si>
  <si>
    <t>WEB</t>
  </si>
  <si>
    <t>PNG</t>
  </si>
  <si>
    <t>110 x 110 px</t>
  </si>
  <si>
    <t>CN_08_02_REC10_IMG01</t>
  </si>
  <si>
    <t>M5A</t>
  </si>
  <si>
    <t>Usando los elementos desplegables a continuación, seleccione los tres elementos correspondientes.</t>
  </si>
  <si>
    <t>Test - con imagen</t>
  </si>
  <si>
    <t>286 x 286 px</t>
  </si>
  <si>
    <t>500 x 500 px</t>
  </si>
  <si>
    <t>CN_08_02_REC10_IMG01n</t>
  </si>
  <si>
    <t>CN_08_02_REC10_IMG01a</t>
  </si>
  <si>
    <t>M6A</t>
  </si>
  <si>
    <t>Áreas</t>
  </si>
  <si>
    <t>Grados</t>
  </si>
  <si>
    <t>Temas</t>
  </si>
  <si>
    <t>Recursos</t>
  </si>
  <si>
    <t>En este documento ¿dónde se usa este código?</t>
  </si>
  <si>
    <t>Test de validar escritura</t>
  </si>
  <si>
    <t>M7A</t>
  </si>
  <si>
    <t>Test matemático (fórmula)</t>
  </si>
  <si>
    <t>Respuesta</t>
  </si>
  <si>
    <t>Marines norteamericanos en Nicaragua, en 1932.</t>
  </si>
  <si>
    <t>M8A</t>
  </si>
  <si>
    <t>Test - atlas - respuesta feedback</t>
  </si>
  <si>
    <t>M9B</t>
  </si>
  <si>
    <t>Posicionar etiquetas en imagen</t>
  </si>
  <si>
    <t>M9C</t>
  </si>
  <si>
    <t>Escribir etiquetas en imagen</t>
  </si>
  <si>
    <t>M10B</t>
  </si>
  <si>
    <t>Contenedores de imágenes</t>
  </si>
  <si>
    <t>273 x 51 px</t>
  </si>
  <si>
    <t>Matemáticas</t>
  </si>
  <si>
    <t>Primero</t>
  </si>
  <si>
    <t>M12D</t>
  </si>
  <si>
    <t>Ordenar secuencias según texto con imagen</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</si>
  <si>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</si>
  <si>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Resultado:</t>
  </si>
  <si>
    <t>M101</t>
  </si>
  <si>
    <t>Preguntas con respuesta libre</t>
  </si>
  <si>
    <t>Motores "F13" Portada</t>
  </si>
  <si>
    <t>F13</t>
  </si>
  <si>
    <t>613 × 180 px</t>
  </si>
  <si>
    <t>Diaporamas "Escriba"</t>
  </si>
  <si>
    <t>Datos acerca del canal de Panamá</t>
  </si>
  <si>
    <t>Es necesario crear una imagen según los datos que aparecen allí.</t>
  </si>
  <si>
    <t>/BCRedir.aspx?URL=/encyclopedia/default.asp?idpack=9&amp;idpil=A13PEN008&amp;ruta=Buscador</t>
  </si>
  <si>
    <t>Ciencias Naturales</t>
  </si>
  <si>
    <t>Segundo</t>
  </si>
  <si>
    <t>¿Cómo se construye el código de cada guión?</t>
  </si>
  <si>
    <t>Tercero</t>
  </si>
  <si>
    <t>1. Las dos primeras siglas, en mayúsculas, corresponden al área: MA para Matemáticas, CN para Ciencias Naturales, CS para Ciencias Sociales y LE para Lenguaje.</t>
  </si>
  <si>
    <t>Solicitud gráfica de manuscrito:</t>
  </si>
  <si>
    <t>Foto con una linea de texto</t>
  </si>
  <si>
    <t>WEB, no rebasar los 100K</t>
  </si>
  <si>
    <t>JPG</t>
  </si>
  <si>
    <t>950 x 608 px</t>
  </si>
  <si>
    <t>El tamaño esta diseñado para ocupar toda la pantalla.</t>
  </si>
  <si>
    <t>Cuaderno de estudio</t>
  </si>
  <si>
    <t>JPG o PNG</t>
  </si>
  <si>
    <t>526 x 370 px</t>
  </si>
  <si>
    <t>800 x 600 px</t>
  </si>
  <si>
    <t>CN_08_02_CO_IMG01_small</t>
  </si>
  <si>
    <t>CN_08_02_CO_IMG01_zoom</t>
  </si>
  <si>
    <t>Las fotos pueden tener otras medidas pero menores y deben mantenerse dentro de estos ratios. Por ejemplo, si pones el mapa de Chile, que es muy vertical, su máximo de alto van a ser 600 (y su anchura serán por ejemplo, 100 px) en el caso del zoom.</t>
  </si>
  <si>
    <t>Presidente de México, Enrique Peña Nieto</t>
  </si>
  <si>
    <t>Iconos del guión</t>
  </si>
  <si>
    <t>132 x 69 px</t>
  </si>
  <si>
    <t>378 x 268 px</t>
  </si>
  <si>
    <t>thumb.png</t>
  </si>
  <si>
    <t>/BCRedir.aspx?URL=/encyclopedia/default.asp?idpack=9&amp;idpil=0018B801&amp;ruta=Buscador</t>
  </si>
  <si>
    <t>med.png</t>
  </si>
  <si>
    <t>Los nombres de los archivos no deben cambiar</t>
  </si>
  <si>
    <t>Lenguaje</t>
  </si>
  <si>
    <t>Cuarto</t>
  </si>
  <si>
    <t>2. Luego, separado por un guión bajo, las siglas que corresponden al grado, SIEMPRE con dos dígitos: 03 para tercero de primaria, 05 para quinto, 10 para décimo y 11 para undécimo.</t>
  </si>
  <si>
    <t>Quinto</t>
  </si>
  <si>
    <t>Diaporama F1</t>
  </si>
  <si>
    <t>Diaporama</t>
  </si>
  <si>
    <t>3. A continuación, separado por otro guión bajo, viene el número consecutivo del guión, que corresponde a la numeración de temas. Debe ser un número de dos dígitos: 01 para el primer tema, 03 para el tercero, 12 para el duodécimo.</t>
  </si>
  <si>
    <t>Sexto</t>
  </si>
  <si>
    <t>F4</t>
  </si>
  <si>
    <t>Inicio</t>
  </si>
  <si>
    <t>4. Finalmente, y separado por un guión bajo también, el código del país: SIEMPRE será CO, para Colombia.</t>
  </si>
  <si>
    <t>950 x 435 px</t>
  </si>
  <si>
    <t>750 x 365 px</t>
  </si>
  <si>
    <t>Extra</t>
  </si>
  <si>
    <t>330 x 475 px</t>
  </si>
  <si>
    <t>Líderes y simpatizantes del EZLN en Tlaxcala, 2002.</t>
  </si>
  <si>
    <t>F6</t>
  </si>
  <si>
    <t>Menú con fichas</t>
  </si>
  <si>
    <t>350 x 230 px</t>
  </si>
  <si>
    <t>Séptimo</t>
  </si>
  <si>
    <t>320 x 480 px</t>
  </si>
  <si>
    <t>800 x 458 px</t>
  </si>
  <si>
    <t>Octavo</t>
  </si>
  <si>
    <t>F6B</t>
  </si>
  <si>
    <t>Noveno</t>
  </si>
  <si>
    <t>F7</t>
  </si>
  <si>
    <t>Doble menú con fichas</t>
  </si>
  <si>
    <t>CÓDIGO DE RECURSO</t>
  </si>
  <si>
    <t>F7B</t>
  </si>
  <si>
    <t>Inicio (apaisado)</t>
  </si>
  <si>
    <t>Inicio (cuadrado)</t>
  </si>
  <si>
    <t>Décimo</t>
  </si>
  <si>
    <t>350 x 350 px</t>
  </si>
  <si>
    <t>CN_08_02_REC10_IMG02</t>
  </si>
  <si>
    <t>Undécimo</t>
  </si>
  <si>
    <t>¿Qué es el código de recurso?</t>
  </si>
  <si>
    <t>CREADOR DE CÓDIGO DE RECURSO</t>
  </si>
  <si>
    <t>F8</t>
  </si>
  <si>
    <t>Imágenes con botones</t>
  </si>
  <si>
    <t>643 x 450 px</t>
  </si>
  <si>
    <t>F10</t>
  </si>
  <si>
    <t>Bomberos controlando un carro incendiado, en México, 2014.</t>
  </si>
  <si>
    <t>Trabajar un texto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</si>
  <si>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</si>
  <si>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Área</t>
  </si>
  <si>
    <t>Grado</t>
  </si>
  <si>
    <t>Número de tema</t>
  </si>
  <si>
    <t>F10B</t>
  </si>
  <si>
    <t>Número de recurso</t>
  </si>
  <si>
    <t>/BCRedir.aspx?URL=/encyclopedia/default.asp?idpack=9&amp;idpil=00152501&amp;ruta=Buscador</t>
  </si>
  <si>
    <t>F11</t>
  </si>
  <si>
    <t>317 x 232 px</t>
  </si>
  <si>
    <t>F12</t>
  </si>
  <si>
    <t>Trabajar un video</t>
  </si>
  <si>
    <t>Simple</t>
  </si>
  <si>
    <t>Webquest</t>
  </si>
  <si>
    <t>240 x 375 px</t>
  </si>
  <si>
    <t>800 x 460 px</t>
  </si>
  <si>
    <t>Doble</t>
  </si>
  <si>
    <t>240 x 185 px</t>
  </si>
  <si>
    <t>F13B</t>
  </si>
  <si>
    <t>Contenido (imagen con texto)</t>
  </si>
  <si>
    <t>Webquest mejorado</t>
  </si>
  <si>
    <t>270 x 375 px</t>
  </si>
  <si>
    <t>Contenido (imagen sola)</t>
  </si>
  <si>
    <t>850 x 400 px</t>
  </si>
  <si>
    <t>Ejemplo para la composición de los nombres de las imágenes:</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</si>
  <si>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</si>
  <si>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Solicitud gráfica de recurso:</t>
  </si>
  <si>
    <t>Asignatura</t>
  </si>
  <si>
    <t>Fábrica que emite gases industriales</t>
  </si>
  <si>
    <t>CN</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</si>
  <si>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</si>
  <si>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Nivel</t>
  </si>
  <si>
    <t>08</t>
  </si>
  <si>
    <t>Octavo Educación Básica Secundaria</t>
  </si>
  <si>
    <t>Mapa con temperaturas medias 1999-2008 en comparación con medias 1940-1980</t>
  </si>
  <si>
    <t>Elaborar una imagen que muestre el planeta Tierra y los datos que aparecen en esa imágen</t>
  </si>
  <si>
    <t>Guión</t>
  </si>
  <si>
    <t>02</t>
  </si>
  <si>
    <t>Guión 2</t>
  </si>
  <si>
    <t>Cuaderno de estudio o Recurso</t>
  </si>
  <si>
    <t>REC10</t>
  </si>
  <si>
    <t>Recurso número 1 (para el Cuaderno de Estudio no se escribe nada)</t>
  </si>
  <si>
    <t>Foto</t>
  </si>
  <si>
    <t>IMG01</t>
  </si>
  <si>
    <t>Imagen número 1</t>
  </si>
  <si>
    <t>Small o Zoom (CE); Normal, Ampliada (REC); cuando aplica</t>
  </si>
  <si>
    <t>small, zoom, n, a</t>
  </si>
  <si>
    <t>Tamaño de foto o imagen</t>
  </si>
  <si>
    <t>Mapa del PIB mundial</t>
  </si>
  <si>
    <t xml:space="preserve">Elaborar una imagen que muestre los datos que aparecen en esa imagen. </t>
  </si>
  <si>
    <t>Terrazas de siembra, Perú</t>
  </si>
  <si>
    <t>Evo Morales asume el poder</t>
  </si>
  <si>
    <t>Flamencos en laguna Hedionda</t>
  </si>
  <si>
    <t>Presidente Correa con bandera de Ecuador</t>
  </si>
  <si>
    <t>Selva amazónica en parque Yasuni, Ecuador</t>
  </si>
  <si>
    <t>/BCRedir.aspx?URL=/encyclopedia/default.asp?idpack=9&amp;idpil=000XC401&amp;ruta=Buscador</t>
  </si>
  <si>
    <t>Menem a la derecha, con su sucesor Fernando de la Rúa</t>
  </si>
  <si>
    <t>/BCRedir.aspx?URL=/encyclopedia/default.asp?idpack=9&amp;idpil=001C7E01&amp;ruta=Buscador</t>
  </si>
  <si>
    <t>Protestas en Argentina</t>
  </si>
  <si>
    <t>/BCRedir.aspx?URL=/encyclopedia/default.asp?idpack=9&amp;idpil=001UW801&amp;ruta=Buscador</t>
  </si>
  <si>
    <t>Néstor Kirchner asume la presidencia</t>
  </si>
  <si>
    <t>/BCRedir.aspx?URL=/encyclopedia/default.asp?idpack=9&amp;idpil=A0903601&amp;ruta=Buscador</t>
  </si>
  <si>
    <t>Cristina Fernández de Kirchner, presidente de Argentina</t>
  </si>
  <si>
    <t>Foto del Palacio de la Moneda, en Chile</t>
  </si>
  <si>
    <t>Manifestación el día de las elecciones en Santiago de Chile</t>
  </si>
  <si>
    <t>/BCRedir.aspx?URL=/encyclopedia/default.asp?idpack=8&amp;idpil=000KLU01&amp;ruta=Buscador</t>
  </si>
  <si>
    <t>Mapa de las áreas ganadas a Bolivia y Perú a causa de la guerra del Pacífico</t>
  </si>
  <si>
    <t>Ajustar imagen para resaltar solo lo ocurrido en las áreas del Norte. Se deja Chile completo pero se resalta en colores las áreas en litigio.</t>
  </si>
  <si>
    <t>IMG35</t>
  </si>
  <si>
    <t>Fotografía de Pepe Mujica</t>
  </si>
  <si>
    <t>IMG36</t>
  </si>
  <si>
    <t>/BCRedir.aspx?URL=/encyclopedia/default.asp?idpack=9&amp;idpil=001QMY01&amp;ruta=Buscador</t>
  </si>
  <si>
    <t>CS_11_03_CO_IMG36_zoom</t>
  </si>
  <si>
    <t>Fotografía de Tabaré Vázquez</t>
  </si>
  <si>
    <t>IMG37</t>
  </si>
  <si>
    <t>Palacio legislativo en Asunción</t>
  </si>
  <si>
    <t>/BCRedir.aspx?URL=/encyclopedia/default.asp?idpack=9&amp;idpil=A09UNA15&amp;ruta=Buscador</t>
  </si>
  <si>
    <t>Fernando Lugo en reunión con los presidentes de Unasur</t>
  </si>
  <si>
    <t>Chávez y Uribe</t>
  </si>
  <si>
    <t>/BCRedir.aspx?URL=/encyclopedia/default.asp?idpack=9&amp;idpil=A10HUG004&amp;ruta=Buscador</t>
  </si>
  <si>
    <t>Cristina Fernández de Kirchner</t>
  </si>
  <si>
    <t>Minería a cielo abierto. Cerro Pasco Perú</t>
  </si>
  <si>
    <t>/BCRedir.aspx?URL=/encyclopedia/default.asp?idpack=9&amp;idpil=0006FA01&amp;ruta=Buscador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</si>
</sst>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8">
    <font>
      <sz val="12"/>
      <color rgb="FF000000"/>
      <name val="Calibri"/>
    </font>
    <font>
      <sz val="10"/>
      <name val="Questrial"/>
    </font>
    <font>
      <sz val="12"/>
      <name val="Calibri"/>
    </font>
    <font>
      <b/>
      <sz val="10"/>
      <name val="Questrial"/>
    </font>
    <font>
      <sz val="9"/>
      <name val="Questrial"/>
    </font>
    <font>
      <sz val="10"/>
      <color rgb="FF000000"/>
      <name val="Questrial"/>
    </font>
    <font>
      <u/>
      <sz val="10"/>
      <color rgb="FF0000FF"/>
      <name val="Times New Roman"/>
    </font>
    <font>
      <sz val="10"/>
      <name val="Times New Roman"/>
    </font>
    <font>
      <u/>
      <sz val="10"/>
      <color rgb="FF0000FF"/>
      <name val="Times New Roman"/>
    </font>
    <font>
      <u/>
      <sz val="10"/>
      <color rgb="FF0000FF"/>
      <name val="Times New Roman"/>
    </font>
    <font>
      <sz val="10"/>
      <color rgb="FF333333"/>
      <name val="Times New Roman"/>
    </font>
    <font>
      <sz val="9"/>
      <color rgb="FF000000"/>
      <name val="Questrial"/>
    </font>
    <font>
      <sz val="10"/>
      <color rgb="FF0000FF"/>
      <name val="Times New Roman"/>
    </font>
    <font>
      <b/>
      <sz val="12"/>
      <color rgb="FFFFFFFF"/>
      <name val="Calibri"/>
    </font>
    <font>
      <b/>
      <sz val="10"/>
      <color rgb="FF000000"/>
      <name val="Calibri"/>
    </font>
    <font>
      <b/>
      <sz val="12"/>
      <color rgb="FF000000"/>
      <name val="Calibri"/>
    </font>
    <font>
      <sz val="10"/>
      <color rgb="FF000000"/>
      <name val="Calibri"/>
    </font>
    <font>
      <sz val="10"/>
      <name val="Calibri"/>
    </font>
    <font>
      <sz val="10"/>
      <color rgb="FF0000FF"/>
      <name val="Calibri"/>
    </font>
    <font>
      <sz val="10"/>
      <color rgb="FFFFFFFF"/>
      <name val="Calibri"/>
    </font>
    <font>
      <sz val="12"/>
      <color rgb="FFFFFFFF"/>
      <name val="Calibri"/>
    </font>
    <font>
      <sz val="11"/>
      <color rgb="FF000000"/>
      <name val="Calibri"/>
    </font>
    <font>
      <sz val="12"/>
      <color rgb="FF0000FF"/>
      <name val="Calibri"/>
    </font>
    <font>
      <sz val="10"/>
      <color rgb="FFFF0000"/>
      <name val="Calibri"/>
    </font>
    <font>
      <sz val="12"/>
      <color rgb="FFFF0000"/>
      <name val="Calibri"/>
    </font>
    <font>
      <sz val="9"/>
      <name val="Times New Roman"/>
    </font>
    <font>
      <sz val="11"/>
      <color rgb="FF252525"/>
      <name val="Calibri"/>
    </font>
    <font>
      <sz val="12"/>
      <name val="Calibri"/>
    </font>
  </fonts>
  <fills count="8">
    <fill>
      <patternFill patternType="none"/>
    </fill>
    <fill>
      <patternFill patternType="gray125"/>
    </fill>
    <fill>
      <patternFill patternType="solid">
        <fgColor rgb="FFCCFFCC"/>
        <bgColor rgb="FFCCFFCC"/>
      </patternFill>
    </fill>
    <fill>
      <patternFill patternType="solid">
        <fgColor rgb="FFFFFFCC"/>
        <bgColor rgb="FFFFFFCC"/>
      </patternFill>
    </fill>
    <fill>
      <patternFill patternType="solid">
        <fgColor rgb="FFFFFFFF"/>
        <bgColor rgb="FFFFFFFF"/>
      </patternFill>
    </fill>
    <fill>
      <patternFill patternType="solid">
        <fgColor rgb="FF7F7F7F"/>
        <bgColor rgb="FF7F7F7F"/>
      </patternFill>
    </fill>
    <fill>
      <patternFill patternType="solid">
        <fgColor rgb="FFA5A5A5"/>
        <bgColor rgb="FFA5A5A5"/>
      </patternFill>
    </fill>
    <fill>
      <patternFill patternType="solid">
        <fgColor rgb="FFEAF1DD"/>
        <bgColor rgb="FFEAF1DD"/>
      </patternFill>
    </fill>
  </fills>
  <borders count="4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bottom/>
      <diagonal/>
    </border>
    <border>
      <left/>
      <right/>
      <top/>
      <bottom style="dotted">
        <color rgb="FF000000"/>
      </bottom>
      <diagonal/>
    </border>
    <border>
      <left/>
      <right/>
      <top style="dotted">
        <color rgb="FF000000"/>
      </top>
      <bottom style="dotted">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medium">
        <color rgb="FF000000"/>
      </bottom>
      <diagonal/>
    </border>
    <border>
      <left/>
      <right/>
      <top/>
      <bottom style="thin">
        <color rgb="FF000000"/>
      </bottom>
      <diagonal/>
    </border>
  </borders>
  <cellStyleXfs count="1">
    <xf numFmtId="0" fontId="0" fillId="0" borderId="0"/>
  </cellStyleXfs>
  <cellXfs count="107">
    <xf numFmtId="0" fontId="0" fillId="0" borderId="0" xfId="0" applyFont="1" applyAlignment="1"/>
    <xf numFmtId="0" fontId="0" fillId="0" borderId="0" xfId="0" applyFont="1"/>
    <xf numFmtId="0" fontId="1" fillId="0" borderId="0" xfId="0" applyFont="1"/>
    <xf numFmtId="164" fontId="1" fillId="0" borderId="0" xfId="0" applyNumberFormat="1" applyFont="1" applyAlignment="1">
      <alignment horizontal="center"/>
    </xf>
    <xf numFmtId="0" fontId="0" fillId="0" borderId="0" xfId="0" applyFont="1" applyAlignment="1">
      <alignment wrapText="1"/>
    </xf>
    <xf numFmtId="0" fontId="0" fillId="0" borderId="0" xfId="0" applyFont="1"/>
    <xf numFmtId="0" fontId="1" fillId="2" borderId="1" xfId="0" applyFont="1" applyFill="1" applyBorder="1"/>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2" borderId="6" xfId="0" applyFont="1" applyFill="1" applyBorder="1"/>
    <xf numFmtId="0" fontId="4" fillId="2" borderId="10" xfId="0" applyFont="1" applyFill="1" applyBorder="1"/>
    <xf numFmtId="0" fontId="5" fillId="0" borderId="10" xfId="0" applyFont="1" applyBorder="1"/>
    <xf numFmtId="0" fontId="1" fillId="2" borderId="11" xfId="0" applyFont="1" applyFill="1" applyBorder="1"/>
    <xf numFmtId="0" fontId="1" fillId="0" borderId="0" xfId="0" applyFont="1" applyAlignment="1">
      <alignment horizontal="left"/>
    </xf>
    <xf numFmtId="0" fontId="3" fillId="3" borderId="1" xfId="0" applyFont="1" applyFill="1" applyBorder="1" applyAlignment="1">
      <alignment vertical="center" wrapText="1"/>
    </xf>
    <xf numFmtId="0" fontId="3" fillId="0" borderId="14" xfId="0" applyFont="1" applyBorder="1" applyAlignment="1">
      <alignment horizontal="left" vertical="center" wrapText="1"/>
    </xf>
    <xf numFmtId="0" fontId="1" fillId="0" borderId="0" xfId="0" applyFont="1" applyAlignment="1">
      <alignment horizont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xf>
    <xf numFmtId="0" fontId="3" fillId="0" borderId="18" xfId="0" applyFont="1" applyBorder="1" applyAlignment="1">
      <alignment horizontal="center" vertical="center" wrapText="1"/>
    </xf>
    <xf numFmtId="0" fontId="3" fillId="0" borderId="19" xfId="0" applyFont="1" applyBorder="1" applyAlignment="1">
      <alignment horizontal="center" vertical="center"/>
    </xf>
    <xf numFmtId="0" fontId="3" fillId="0" borderId="18" xfId="0" applyFont="1" applyBorder="1" applyAlignment="1">
      <alignment horizontal="center" vertical="center" wrapText="1"/>
    </xf>
    <xf numFmtId="0" fontId="3" fillId="0" borderId="20" xfId="0" applyFont="1" applyBorder="1" applyAlignment="1">
      <alignment horizontal="center" vertical="center" wrapText="1"/>
    </xf>
    <xf numFmtId="1" fontId="1" fillId="0" borderId="10" xfId="0" applyNumberFormat="1" applyFont="1" applyBorder="1" applyAlignment="1">
      <alignment vertical="center" wrapText="1"/>
    </xf>
    <xf numFmtId="1" fontId="6" fillId="0" borderId="10" xfId="0" applyNumberFormat="1" applyFont="1" applyBorder="1" applyAlignment="1"/>
    <xf numFmtId="1" fontId="1" fillId="0" borderId="10" xfId="0" applyNumberFormat="1" applyFont="1" applyBorder="1" applyAlignment="1">
      <alignment horizontal="left" vertical="center" wrapText="1"/>
    </xf>
    <xf numFmtId="0" fontId="1" fillId="0" borderId="10" xfId="0" applyFont="1" applyBorder="1" applyAlignment="1">
      <alignment vertical="center" wrapText="1"/>
    </xf>
    <xf numFmtId="0" fontId="1" fillId="0" borderId="10" xfId="0" applyFont="1" applyBorder="1" applyAlignment="1">
      <alignment vertical="center" wrapText="1"/>
    </xf>
    <xf numFmtId="0" fontId="5" fillId="0" borderId="10" xfId="0" applyFont="1" applyBorder="1" applyAlignment="1">
      <alignment wrapText="1"/>
    </xf>
    <xf numFmtId="1" fontId="7" fillId="0" borderId="10" xfId="0" applyNumberFormat="1" applyFont="1" applyBorder="1"/>
    <xf numFmtId="0" fontId="1" fillId="0" borderId="10" xfId="0" applyFont="1" applyBorder="1" applyAlignment="1">
      <alignment wrapText="1"/>
    </xf>
    <xf numFmtId="1" fontId="8" fillId="0" borderId="10" xfId="0" applyNumberFormat="1" applyFont="1" applyBorder="1" applyAlignment="1">
      <alignment vertical="center" wrapText="1"/>
    </xf>
    <xf numFmtId="1" fontId="9" fillId="0" borderId="10" xfId="0" applyNumberFormat="1" applyFont="1" applyBorder="1"/>
    <xf numFmtId="1" fontId="10" fillId="4" borderId="10" xfId="0" applyNumberFormat="1" applyFont="1" applyFill="1" applyBorder="1" applyAlignment="1">
      <alignment horizontal="left"/>
    </xf>
    <xf numFmtId="0" fontId="5" fillId="0" borderId="10" xfId="0" applyFont="1" applyBorder="1" applyAlignment="1">
      <alignment vertical="center" wrapText="1"/>
    </xf>
    <xf numFmtId="0" fontId="11" fillId="0" borderId="10" xfId="0" applyFont="1" applyBorder="1" applyAlignment="1">
      <alignment wrapText="1"/>
    </xf>
    <xf numFmtId="1" fontId="12" fillId="0" borderId="10" xfId="0" applyNumberFormat="1" applyFont="1" applyBorder="1" applyAlignment="1"/>
    <xf numFmtId="0" fontId="7" fillId="0" borderId="0" xfId="0" applyFont="1" applyAlignment="1"/>
    <xf numFmtId="0" fontId="0" fillId="0" borderId="0" xfId="0" applyFont="1" applyAlignment="1">
      <alignment vertical="center" wrapText="1"/>
    </xf>
    <xf numFmtId="0" fontId="15" fillId="0" borderId="24" xfId="0" applyFont="1" applyBorder="1" applyAlignment="1">
      <alignment vertical="center" wrapText="1"/>
    </xf>
    <xf numFmtId="0" fontId="14" fillId="7" borderId="0" xfId="0" applyFont="1" applyFill="1" applyBorder="1" applyAlignment="1">
      <alignment horizontal="center" vertical="center" wrapText="1"/>
    </xf>
    <xf numFmtId="0" fontId="0" fillId="0" borderId="27" xfId="0" applyFont="1" applyBorder="1" applyAlignment="1">
      <alignment vertical="center" wrapText="1"/>
    </xf>
    <xf numFmtId="0" fontId="16" fillId="0" borderId="28" xfId="0" applyFont="1" applyBorder="1" applyAlignment="1">
      <alignment vertical="center" wrapText="1"/>
    </xf>
    <xf numFmtId="0" fontId="0" fillId="0" borderId="24" xfId="0" applyFont="1" applyBorder="1" applyAlignment="1">
      <alignment vertical="center" wrapText="1"/>
    </xf>
    <xf numFmtId="0" fontId="16" fillId="0" borderId="29" xfId="0" applyFont="1" applyBorder="1" applyAlignment="1">
      <alignment vertical="center" wrapText="1"/>
    </xf>
    <xf numFmtId="0" fontId="17" fillId="0" borderId="29" xfId="0" applyFont="1" applyBorder="1" applyAlignment="1">
      <alignment vertical="center" wrapText="1"/>
    </xf>
    <xf numFmtId="0" fontId="0" fillId="0" borderId="6" xfId="0" applyFont="1" applyBorder="1" applyAlignment="1">
      <alignment horizontal="center" vertical="top" wrapText="1"/>
    </xf>
    <xf numFmtId="0" fontId="0" fillId="0" borderId="10" xfId="0" applyFont="1" applyBorder="1" applyAlignment="1">
      <alignment horizontal="center" vertical="top" wrapText="1"/>
    </xf>
    <xf numFmtId="0" fontId="0" fillId="0" borderId="31" xfId="0" applyFont="1" applyBorder="1" applyAlignment="1">
      <alignment horizontal="center" vertical="top" wrapText="1"/>
    </xf>
    <xf numFmtId="0" fontId="16" fillId="0" borderId="29" xfId="0" applyFont="1" applyBorder="1" applyAlignment="1">
      <alignment vertical="center"/>
    </xf>
    <xf numFmtId="0" fontId="0" fillId="0" borderId="11" xfId="0" applyFont="1" applyBorder="1" applyAlignment="1">
      <alignment wrapText="1"/>
    </xf>
    <xf numFmtId="0" fontId="18" fillId="0" borderId="29" xfId="0" applyFont="1" applyBorder="1" applyAlignment="1">
      <alignment vertical="center" wrapText="1"/>
    </xf>
    <xf numFmtId="0" fontId="19" fillId="0" borderId="29" xfId="0" applyFont="1" applyBorder="1" applyAlignment="1">
      <alignment vertical="center" wrapText="1"/>
    </xf>
    <xf numFmtId="0" fontId="15" fillId="0" borderId="32" xfId="0" applyFont="1" applyBorder="1" applyAlignment="1">
      <alignment vertical="center" wrapText="1"/>
    </xf>
    <xf numFmtId="0" fontId="20" fillId="0" borderId="0" xfId="0" applyFont="1" applyAlignment="1">
      <alignment vertical="center" wrapText="1"/>
    </xf>
    <xf numFmtId="0" fontId="22" fillId="0" borderId="0" xfId="0" applyFont="1" applyAlignment="1">
      <alignment vertical="center" wrapText="1"/>
    </xf>
    <xf numFmtId="0" fontId="23" fillId="0" borderId="29" xfId="0" applyFont="1" applyBorder="1" applyAlignment="1">
      <alignment vertical="center" wrapText="1"/>
    </xf>
    <xf numFmtId="0" fontId="24" fillId="0" borderId="0" xfId="0" applyFont="1" applyAlignment="1">
      <alignment vertical="center" wrapText="1"/>
    </xf>
    <xf numFmtId="0" fontId="0" fillId="0" borderId="35" xfId="0" applyFont="1" applyBorder="1" applyAlignment="1">
      <alignment vertical="center" wrapText="1"/>
    </xf>
    <xf numFmtId="0" fontId="0" fillId="0" borderId="36" xfId="0" applyFont="1" applyBorder="1" applyAlignment="1">
      <alignment vertical="center" wrapText="1"/>
    </xf>
    <xf numFmtId="0" fontId="16" fillId="0" borderId="0" xfId="0" applyFont="1" applyAlignment="1">
      <alignment vertical="center" wrapText="1"/>
    </xf>
    <xf numFmtId="0" fontId="0" fillId="0" borderId="37" xfId="0" applyFont="1" applyBorder="1" applyAlignment="1">
      <alignment vertical="center" wrapText="1"/>
    </xf>
    <xf numFmtId="0" fontId="0" fillId="0" borderId="31" xfId="0" applyFont="1" applyBorder="1" applyAlignment="1">
      <alignment vertical="top" wrapText="1"/>
    </xf>
    <xf numFmtId="0" fontId="15" fillId="0" borderId="0" xfId="0" applyFont="1" applyAlignment="1">
      <alignment vertical="center"/>
    </xf>
    <xf numFmtId="0" fontId="0" fillId="7" borderId="39" xfId="0" applyFont="1" applyFill="1" applyBorder="1" applyAlignment="1">
      <alignment vertical="center" wrapText="1"/>
    </xf>
    <xf numFmtId="0" fontId="0" fillId="0" borderId="39" xfId="0" applyFont="1" applyBorder="1" applyAlignment="1">
      <alignment vertical="center" wrapText="1"/>
    </xf>
    <xf numFmtId="0" fontId="0" fillId="0" borderId="39" xfId="0" applyFont="1" applyBorder="1" applyAlignment="1">
      <alignment vertical="center"/>
    </xf>
    <xf numFmtId="0" fontId="0" fillId="7" borderId="15" xfId="0" applyFont="1" applyFill="1" applyBorder="1" applyAlignment="1">
      <alignment vertical="center" wrapText="1"/>
    </xf>
    <xf numFmtId="0" fontId="0" fillId="0" borderId="15" xfId="0" applyFont="1" applyBorder="1" applyAlignment="1">
      <alignment vertical="center" wrapText="1"/>
    </xf>
    <xf numFmtId="0" fontId="0" fillId="0" borderId="15" xfId="0" applyFont="1" applyBorder="1" applyAlignment="1">
      <alignment vertical="center"/>
    </xf>
    <xf numFmtId="0" fontId="5" fillId="0" borderId="10" xfId="0" applyFont="1" applyBorder="1" applyAlignment="1">
      <alignment wrapText="1"/>
    </xf>
    <xf numFmtId="0" fontId="0" fillId="0" borderId="0" xfId="0" applyFont="1" applyAlignment="1">
      <alignment vertical="center" wrapText="1"/>
    </xf>
    <xf numFmtId="1" fontId="7" fillId="0" borderId="10" xfId="0" applyNumberFormat="1" applyFont="1" applyBorder="1" applyAlignment="1">
      <alignment vertical="center" wrapText="1"/>
    </xf>
    <xf numFmtId="0" fontId="1" fillId="0" borderId="10" xfId="0" applyFont="1" applyBorder="1" applyAlignment="1">
      <alignment vertical="center" wrapText="1"/>
    </xf>
    <xf numFmtId="0" fontId="25" fillId="0" borderId="0" xfId="0" applyFont="1"/>
    <xf numFmtId="0" fontId="5" fillId="0" borderId="10" xfId="0" applyFont="1" applyBorder="1" applyAlignment="1">
      <alignment vertical="center"/>
    </xf>
    <xf numFmtId="0" fontId="26" fillId="0" borderId="10" xfId="0" applyFont="1" applyBorder="1"/>
    <xf numFmtId="0" fontId="27" fillId="0" borderId="10" xfId="0" applyFont="1" applyBorder="1"/>
    <xf numFmtId="0" fontId="7" fillId="0" borderId="0" xfId="0" applyFont="1"/>
    <xf numFmtId="0" fontId="1" fillId="0" borderId="10" xfId="0" applyFont="1" applyBorder="1" applyAlignment="1">
      <alignment wrapText="1"/>
    </xf>
    <xf numFmtId="0" fontId="3" fillId="0" borderId="4" xfId="0" applyFont="1" applyBorder="1" applyAlignment="1">
      <alignment horizontal="center" vertical="center"/>
    </xf>
    <xf numFmtId="0" fontId="2" fillId="0" borderId="5" xfId="0" applyFont="1" applyBorder="1"/>
    <xf numFmtId="164" fontId="1" fillId="0" borderId="8" xfId="0" applyNumberFormat="1" applyFont="1" applyBorder="1" applyAlignment="1">
      <alignment horizontal="center"/>
    </xf>
    <xf numFmtId="0" fontId="2" fillId="0" borderId="9" xfId="0" applyFont="1" applyBorder="1"/>
    <xf numFmtId="0" fontId="2" fillId="0" borderId="15" xfId="0" applyFont="1" applyBorder="1"/>
    <xf numFmtId="0" fontId="1" fillId="0" borderId="2" xfId="0" applyFont="1" applyBorder="1"/>
    <xf numFmtId="0" fontId="2" fillId="0" borderId="3" xfId="0" applyFont="1" applyBorder="1"/>
    <xf numFmtId="0" fontId="1" fillId="0" borderId="4" xfId="0" applyFont="1" applyBorder="1"/>
    <xf numFmtId="0" fontId="2" fillId="0" borderId="7" xfId="0" applyFont="1" applyBorder="1"/>
    <xf numFmtId="0" fontId="1" fillId="0" borderId="12" xfId="0" applyFont="1" applyBorder="1"/>
    <xf numFmtId="0" fontId="2" fillId="0" borderId="13" xfId="0" applyFont="1" applyBorder="1"/>
    <xf numFmtId="0" fontId="21" fillId="0" borderId="33" xfId="0" applyFont="1" applyBorder="1" applyAlignment="1">
      <alignment horizontal="center" vertical="center" wrapText="1"/>
    </xf>
    <xf numFmtId="0" fontId="2" fillId="0" borderId="33" xfId="0" applyFont="1" applyBorder="1"/>
    <xf numFmtId="0" fontId="2" fillId="0" borderId="34" xfId="0" applyFont="1" applyBorder="1"/>
    <xf numFmtId="0" fontId="0" fillId="0" borderId="12" xfId="0" applyFont="1" applyBorder="1" applyAlignment="1">
      <alignment horizontal="center" wrapText="1"/>
    </xf>
    <xf numFmtId="0" fontId="2" fillId="0" borderId="38" xfId="0" applyFont="1" applyBorder="1"/>
    <xf numFmtId="0" fontId="15" fillId="0" borderId="25" xfId="0" applyFont="1" applyBorder="1" applyAlignment="1">
      <alignment horizontal="center" vertical="center" wrapText="1"/>
    </xf>
    <xf numFmtId="0" fontId="2" fillId="0" borderId="26" xfId="0" applyFont="1" applyBorder="1"/>
    <xf numFmtId="0" fontId="0" fillId="0" borderId="30" xfId="0" applyFont="1" applyBorder="1" applyAlignment="1">
      <alignment horizontal="center" vertical="center" wrapText="1"/>
    </xf>
    <xf numFmtId="0" fontId="13" fillId="5" borderId="21" xfId="0" applyFont="1" applyFill="1" applyBorder="1" applyAlignment="1">
      <alignment horizontal="center" vertical="center" wrapText="1"/>
    </xf>
    <xf numFmtId="0" fontId="2" fillId="0" borderId="22" xfId="0" applyFont="1" applyBorder="1"/>
    <xf numFmtId="0" fontId="2" fillId="0" borderId="23" xfId="0" applyFont="1" applyBorder="1"/>
    <xf numFmtId="0" fontId="14" fillId="7" borderId="0" xfId="0" applyFont="1" applyFill="1" applyBorder="1" applyAlignment="1">
      <alignment horizontal="center" vertical="center" wrapText="1"/>
    </xf>
    <xf numFmtId="0" fontId="2" fillId="0" borderId="0" xfId="0" applyFont="1" applyBorder="1"/>
    <xf numFmtId="0" fontId="14" fillId="6" borderId="0" xfId="0" applyFont="1" applyFill="1" applyBorder="1" applyAlignment="1">
      <alignment horizontal="center" vertical="center" wrapText="1"/>
    </xf>
  </cellXfs>
  <cellStyles count="1">
    <cellStyle name="Normal" xfId="0" builtinId="0"/>
  </cellStyles>
  <dxfs count="1">
    <dxf>
      <font>
        <color rgb="FFFFFFFF"/>
      </font>
      <fill>
        <patternFill patternType="none"/>
      </fill>
      <border>
        <left/>
        <right/>
        <top style="thin">
          <color rgb="FF000000"/>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1123950</xdr:colOff>
      <xdr:row>54</xdr:row>
      <xdr:rowOff>152400</xdr:rowOff>
    </xdr:to>
    <xdr:sp macro="" textlink="">
      <xdr:nvSpPr>
        <xdr:cNvPr id="102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pload.wikimedia.org/wikipedia/commons/d/d7/Global_Warming_Map.es..png" TargetMode="External"/><Relationship Id="rId2" Type="http://schemas.openxmlformats.org/officeDocument/2006/relationships/hyperlink" Target="http://es.panampost.com/panam-staff/2014/06/26/nuevo-canal-interoceanico-de-nicaragua-superaria-al-de-panama/" TargetMode="External"/><Relationship Id="rId1" Type="http://schemas.openxmlformats.org/officeDocument/2006/relationships/hyperlink" Target="http://upload.wikimedia.org/wikipedia/commons/a/af/Corrientes_Politicas_en_Latinoamerica.svg" TargetMode="External"/><Relationship Id="rId5" Type="http://schemas.openxmlformats.org/officeDocument/2006/relationships/drawing" Target="../drawings/drawing1.xml"/><Relationship Id="rId4" Type="http://schemas.openxmlformats.org/officeDocument/2006/relationships/hyperlink" Target="http://upload.wikimedia.org/wikipedia/commons/c/cb/GDP_PPP_per_capita_world_map_IMF_figures_year_2006%282%2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pane ySplit="1" topLeftCell="A2" activePane="bottomLeft" state="frozen"/>
      <selection pane="bottomLeft" activeCell="J31" sqref="J31"/>
    </sheetView>
  </sheetViews>
  <sheetFormatPr baseColWidth="10" defaultColWidth="13.5" defaultRowHeight="15" customHeight="1"/>
  <cols>
    <col min="1" max="1" width="7" customWidth="1"/>
    <col min="2" max="2" width="21" customWidth="1"/>
    <col min="3" max="3" width="21.25" customWidth="1"/>
    <col min="4" max="4" width="15.5" customWidth="1"/>
    <col min="5" max="5" width="17.25" customWidth="1"/>
    <col min="6" max="6" width="28.25" customWidth="1"/>
    <col min="7" max="7" width="20.5" customWidth="1"/>
    <col min="8" max="8" width="28.625" customWidth="1"/>
    <col min="9" max="9" width="20.5" customWidth="1"/>
    <col min="10" max="10" width="34.875" customWidth="1"/>
    <col min="11" max="11" width="29.625" customWidth="1"/>
    <col min="12" max="12" width="20.375" hidden="1" customWidth="1"/>
    <col min="13" max="13" width="14.5" hidden="1" customWidth="1"/>
    <col min="14" max="15" width="10.875" hidden="1" customWidth="1"/>
    <col min="16" max="25" width="10.875" customWidth="1"/>
  </cols>
  <sheetData>
    <row r="1" spans="1:26" ht="15.75" customHeight="1">
      <c r="A1" s="1"/>
      <c r="B1" s="1"/>
      <c r="C1" s="1"/>
      <c r="D1" s="1"/>
      <c r="E1" s="2"/>
      <c r="F1" s="1"/>
      <c r="G1" s="1"/>
      <c r="H1" s="3"/>
      <c r="I1" s="3"/>
      <c r="J1" s="4"/>
      <c r="K1" s="4"/>
      <c r="L1" s="2" t="s">
        <v>0</v>
      </c>
      <c r="M1" s="2" t="str">
        <f>CONCATENATE('Definición técnica de imagenes'!$B$1," ",$G$5)</f>
        <v xml:space="preserve">Ubicación de la imagen en el recurso </v>
      </c>
      <c r="N1" s="2"/>
      <c r="O1" s="2"/>
      <c r="P1" s="2"/>
      <c r="Q1" s="5"/>
      <c r="R1" s="5"/>
      <c r="S1" s="5"/>
      <c r="T1" s="5"/>
      <c r="U1" s="5"/>
      <c r="V1" s="5"/>
      <c r="W1" s="5"/>
      <c r="X1" s="5"/>
      <c r="Y1" s="5"/>
      <c r="Z1" s="5"/>
    </row>
    <row r="2" spans="1:26" ht="15.75" customHeight="1">
      <c r="A2" s="1"/>
      <c r="B2" s="6" t="s">
        <v>1</v>
      </c>
      <c r="C2" s="87" t="s">
        <v>2</v>
      </c>
      <c r="D2" s="88"/>
      <c r="E2" s="2"/>
      <c r="F2" s="82" t="s">
        <v>3</v>
      </c>
      <c r="G2" s="83"/>
      <c r="H2" s="7"/>
      <c r="I2" s="7"/>
      <c r="J2" s="4"/>
      <c r="K2" s="8"/>
      <c r="L2" s="2" t="s">
        <v>4</v>
      </c>
      <c r="M2" s="2" t="str">
        <f ca="1">IF($N2&lt;COUNTIF('Definición técnica de imagenes'!$A$3:$A$102,$G$5),OFFSET('Definición técnica de imagenes'!$A$1,MATCH($G$5,'Definición técnica de imagenes'!$A$1:$A$104,0)-1+$N2,1,1,1),"")</f>
        <v/>
      </c>
      <c r="N2" s="2">
        <v>0</v>
      </c>
      <c r="O2" s="9" t="str">
        <f>'Definición técnica de imagenes'!A3</f>
        <v>M3A</v>
      </c>
      <c r="P2" s="2"/>
      <c r="Q2" s="5"/>
      <c r="R2" s="5"/>
      <c r="S2" s="5"/>
      <c r="T2" s="5"/>
      <c r="U2" s="5"/>
      <c r="V2" s="5"/>
      <c r="W2" s="5"/>
      <c r="X2" s="5"/>
      <c r="Y2" s="5"/>
      <c r="Z2" s="5"/>
    </row>
    <row r="3" spans="1:26" ht="15.75" customHeight="1">
      <c r="A3" s="1"/>
      <c r="B3" s="10" t="s">
        <v>5</v>
      </c>
      <c r="C3" s="89">
        <v>11</v>
      </c>
      <c r="D3" s="90"/>
      <c r="E3" s="2"/>
      <c r="F3" s="84">
        <v>42223</v>
      </c>
      <c r="G3" s="85"/>
      <c r="H3" s="7"/>
      <c r="I3" s="3"/>
      <c r="J3" s="4"/>
      <c r="K3" s="8"/>
      <c r="L3" s="2" t="s">
        <v>6</v>
      </c>
      <c r="M3" s="2" t="str">
        <f ca="1">IF($N3&lt;COUNTIF('Definición técnica de imagenes'!$A$3:$A$102,$G$5),OFFSET('Definición técnica de imagenes'!$A$1,MATCH($G$5,'Definición técnica de imagenes'!$A$1:$A$104,0)-1+$N3,1,1,1),"")</f>
        <v/>
      </c>
      <c r="N3" s="2">
        <v>1</v>
      </c>
      <c r="O3" s="9" t="str">
        <f>'Definición técnica de imagenes'!A4</f>
        <v>M5A</v>
      </c>
      <c r="P3" s="2"/>
      <c r="Q3" s="5"/>
      <c r="R3" s="5"/>
      <c r="S3" s="5"/>
      <c r="T3" s="5"/>
      <c r="U3" s="5"/>
      <c r="V3" s="5"/>
      <c r="W3" s="5"/>
      <c r="X3" s="5"/>
      <c r="Y3" s="5"/>
      <c r="Z3" s="5"/>
    </row>
    <row r="4" spans="1:26" ht="15.75" customHeight="1">
      <c r="A4" s="1"/>
      <c r="B4" s="10" t="s">
        <v>7</v>
      </c>
      <c r="C4" s="89" t="s">
        <v>8</v>
      </c>
      <c r="D4" s="90"/>
      <c r="E4" s="1"/>
      <c r="F4" s="11" t="s">
        <v>9</v>
      </c>
      <c r="G4" s="12" t="s">
        <v>10</v>
      </c>
      <c r="H4" s="7"/>
      <c r="I4" s="3"/>
      <c r="J4" s="4"/>
      <c r="K4" s="4"/>
      <c r="L4" s="2"/>
      <c r="M4" s="2" t="str">
        <f ca="1">IF($N4&lt;COUNTIF('Definición técnica de imagenes'!$A$3:$A$102,$G$5),OFFSET('Definición técnica de imagenes'!$A$1,MATCH($G$5,'Definición técnica de imagenes'!$A$1:$A$104,0)-1+$N4,1,1,1),"")</f>
        <v/>
      </c>
      <c r="N4" s="2">
        <v>2</v>
      </c>
      <c r="O4" s="9" t="str">
        <f>'Definición técnica de imagenes'!A5</f>
        <v>M6A</v>
      </c>
      <c r="P4" s="2"/>
      <c r="Q4" s="5"/>
      <c r="R4" s="5"/>
      <c r="S4" s="5"/>
      <c r="T4" s="5"/>
      <c r="U4" s="5"/>
      <c r="V4" s="5"/>
      <c r="W4" s="5"/>
      <c r="X4" s="5"/>
      <c r="Y4" s="5"/>
      <c r="Z4" s="5"/>
    </row>
    <row r="5" spans="1:26" ht="15.75" customHeight="1">
      <c r="A5" s="1"/>
      <c r="B5" s="13" t="s">
        <v>11</v>
      </c>
      <c r="C5" s="91" t="s">
        <v>12</v>
      </c>
      <c r="D5" s="92"/>
      <c r="E5" s="1"/>
      <c r="F5" s="11" t="str">
        <f>IF(G4="Recurso","Motor del recurso","")</f>
        <v/>
      </c>
      <c r="G5" s="12"/>
      <c r="H5" s="7"/>
      <c r="I5" s="7"/>
      <c r="J5" s="4"/>
      <c r="K5" s="4"/>
      <c r="L5" s="2"/>
      <c r="M5" s="2" t="str">
        <f ca="1">IF($N5&lt;COUNTIF('Definición técnica de imagenes'!$A$3:$A$102,$G$5),OFFSET('Definición técnica de imagenes'!$A$1,MATCH($G$5,'Definición técnica de imagenes'!$A$1:$A$104,0)-1+$N5,1,1,1),"")</f>
        <v/>
      </c>
      <c r="N5" s="2">
        <v>3</v>
      </c>
      <c r="O5" s="9" t="str">
        <f>'Definición técnica de imagenes'!A6</f>
        <v>M7A</v>
      </c>
      <c r="P5" s="2"/>
      <c r="Q5" s="5"/>
      <c r="R5" s="5"/>
      <c r="S5" s="5"/>
      <c r="T5" s="5"/>
      <c r="U5" s="5"/>
      <c r="V5" s="5"/>
      <c r="W5" s="5"/>
      <c r="X5" s="5"/>
      <c r="Y5" s="5"/>
      <c r="Z5" s="5"/>
    </row>
    <row r="6" spans="1:26" ht="15.75" customHeight="1">
      <c r="A6" s="1"/>
      <c r="B6" s="1"/>
      <c r="C6" s="1"/>
      <c r="D6" s="1"/>
      <c r="E6" s="14"/>
      <c r="F6" s="1"/>
      <c r="G6" s="1"/>
      <c r="H6" s="3"/>
      <c r="I6" s="3"/>
      <c r="J6" s="4"/>
      <c r="K6" s="4"/>
      <c r="L6" s="2"/>
      <c r="M6" s="2" t="str">
        <f ca="1">IF($N6&lt;COUNTIF('Definición técnica de imagenes'!$A$3:$A$102,$G$5),OFFSET('Definición técnica de imagenes'!$A$1,MATCH($G$5,'Definición técnica de imagenes'!$A$1:$A$104,0)-1+$N6,1,1,1),"")</f>
        <v/>
      </c>
      <c r="N6" s="2">
        <v>4</v>
      </c>
      <c r="O6" s="9" t="str">
        <f>'Definición técnica de imagenes'!A8</f>
        <v>M8A</v>
      </c>
      <c r="P6" s="2"/>
      <c r="Q6" s="5"/>
      <c r="R6" s="5"/>
      <c r="S6" s="5"/>
      <c r="T6" s="5"/>
      <c r="U6" s="5"/>
      <c r="V6" s="5"/>
      <c r="W6" s="5"/>
      <c r="X6" s="5"/>
      <c r="Y6" s="5"/>
      <c r="Z6" s="5"/>
    </row>
    <row r="7" spans="1:26" ht="15" customHeight="1">
      <c r="A7" s="1"/>
      <c r="B7" s="15" t="s">
        <v>13</v>
      </c>
      <c r="C7" s="16" t="s">
        <v>14</v>
      </c>
      <c r="D7" s="2" t="s">
        <v>15</v>
      </c>
      <c r="E7" s="2"/>
      <c r="F7" s="1"/>
      <c r="G7" s="1"/>
      <c r="H7" s="1"/>
      <c r="I7" s="1"/>
      <c r="J7" s="4"/>
      <c r="K7" s="4"/>
      <c r="L7" s="2"/>
      <c r="M7" s="2" t="str">
        <f ca="1">IF($N7&lt;COUNTIF('Definición técnica de imagenes'!$A$3:$A$102,$G$5),OFFSET('Definición técnica de imagenes'!$A$1,MATCH($G$5,'Definición técnica de imagenes'!$A$1:$A$104,0)-1+$N7,1,1,1),"")</f>
        <v/>
      </c>
      <c r="N7" s="2">
        <v>5</v>
      </c>
      <c r="O7" s="9" t="str">
        <f>'Definición técnica de imagenes'!A9</f>
        <v>M9B</v>
      </c>
      <c r="P7" s="2"/>
      <c r="Q7" s="5"/>
      <c r="R7" s="5"/>
      <c r="S7" s="5"/>
      <c r="T7" s="5"/>
      <c r="U7" s="5"/>
      <c r="V7" s="5"/>
      <c r="W7" s="5"/>
      <c r="X7" s="5"/>
      <c r="Y7" s="5"/>
      <c r="Z7" s="5"/>
    </row>
    <row r="8" spans="1:26" ht="15.75" customHeight="1">
      <c r="A8" s="1"/>
      <c r="B8" s="1"/>
      <c r="C8" s="1"/>
      <c r="D8" s="14"/>
      <c r="E8" s="14"/>
      <c r="F8" s="82" t="s">
        <v>16</v>
      </c>
      <c r="G8" s="86"/>
      <c r="H8" s="86"/>
      <c r="I8" s="83"/>
      <c r="J8" s="17"/>
      <c r="K8" s="8"/>
      <c r="L8" s="2"/>
      <c r="M8" s="2" t="str">
        <f ca="1">IF($N8&lt;COUNTIF('Definición técnica de imagenes'!$A$3:$A$102,$G$5),OFFSET('Definición técnica de imagenes'!$A$1,MATCH($G$5,'Definición técnica de imagenes'!$A$1:$A$104,0)-1+$N8,1,1,1),"")</f>
        <v/>
      </c>
      <c r="N8" s="2">
        <v>6</v>
      </c>
      <c r="O8" s="9" t="str">
        <f>'Definición técnica de imagenes'!A10</f>
        <v>M9C</v>
      </c>
      <c r="P8" s="2"/>
      <c r="Q8" s="5"/>
      <c r="R8" s="5"/>
      <c r="S8" s="5"/>
      <c r="T8" s="5"/>
      <c r="U8" s="5"/>
      <c r="V8" s="5"/>
      <c r="W8" s="5"/>
      <c r="X8" s="5"/>
      <c r="Y8" s="5"/>
      <c r="Z8" s="5"/>
    </row>
    <row r="9" spans="1:26" ht="38.25" customHeight="1">
      <c r="A9" s="18" t="s">
        <v>17</v>
      </c>
      <c r="B9" s="19" t="s">
        <v>18</v>
      </c>
      <c r="C9" s="20" t="s">
        <v>19</v>
      </c>
      <c r="D9" s="20" t="s">
        <v>20</v>
      </c>
      <c r="E9" s="21" t="str">
        <f>IF($G$4="Recurso",$M$1,$L$1)</f>
        <v>Formato</v>
      </c>
      <c r="F9" s="22" t="s">
        <v>21</v>
      </c>
      <c r="G9" s="22" t="s">
        <v>22</v>
      </c>
      <c r="H9" s="22" t="s">
        <v>23</v>
      </c>
      <c r="I9" s="22" t="s">
        <v>24</v>
      </c>
      <c r="J9" s="23" t="s">
        <v>25</v>
      </c>
      <c r="K9" s="24" t="s">
        <v>26</v>
      </c>
      <c r="L9" s="2"/>
      <c r="M9" s="2"/>
      <c r="N9" s="2"/>
      <c r="O9" s="9" t="str">
        <f>'Definición técnica de imagenes'!A11</f>
        <v>M10B</v>
      </c>
      <c r="P9" s="2"/>
      <c r="Q9" s="5"/>
      <c r="R9" s="5"/>
      <c r="S9" s="5"/>
      <c r="T9" s="5"/>
      <c r="U9" s="5"/>
      <c r="V9" s="5"/>
      <c r="W9" s="5"/>
      <c r="X9" s="5"/>
      <c r="Y9" s="5"/>
      <c r="Z9" s="5"/>
    </row>
    <row r="10" spans="1:26" ht="12.75" customHeight="1">
      <c r="A10" s="25" t="str">
        <f>IF(OR(B10&lt;&gt;"",J10&lt;&gt;""),"IMG01","")</f>
        <v>IMG01</v>
      </c>
      <c r="B10" s="26" t="s">
        <v>27</v>
      </c>
      <c r="C10" s="27" t="str">
        <f t="shared" ref="C10:C44" si="0">IF(OR(B10&lt;&gt;"",J10&lt;&gt;""),IF($G$4="Recurso",CONCATENATE($G$4," ",$G$5),$G$4),"")</f>
        <v>Cuaderno de Estudio</v>
      </c>
      <c r="D10" s="28" t="s">
        <v>28</v>
      </c>
      <c r="E10" s="28" t="s">
        <v>4</v>
      </c>
      <c r="F10" s="28" t="str">
        <f t="shared" ref="F10:F108" si="1">IF(OR(B10&lt;&gt;"",J10&lt;&gt;""),CONCATENATE($C$7,"_",$A10,IF($G$4="Cuaderno de Estudio","_small",CONCATENATE(IF(I10="","","n"),IF(LEFT($G$5,1)="F",".jpg",".png")))),"")</f>
        <v>CS_11_03_CO_IMG01_small</v>
      </c>
      <c r="G10" s="29" t="str">
        <f ca="1">IF($F10&lt;&gt;"",IF($G$4="Recurso",VLOOKUP($E10,OFFSET('Definición técnica de imagenes'!$A$1,MATCH($G$5,'Definición técnica de imagenes'!$A$1:$A$104,0)-1,1,COUNTIF('Definición técnica de imagenes'!$A$3:$A$102,$G$5),5),5,FALSE),'Definición técnica de imagenes'!$F$16),"")</f>
        <v>526 x 370 px</v>
      </c>
      <c r="H10" s="28" t="str">
        <f t="shared" ref="H10:H44" ca="1" si="2">IF(AND(I10&lt;&gt;"",I10&lt;&gt;0),IF(OR(B10&lt;&gt;"",J10&lt;&gt;""),CONCATENATE($C$7,"_",$A10,IF($G$4="Cuaderno de Estudio","_zoom",CONCATENATE("a",IF(LEFT($G$5,1)="F",".jpg",".png")))),""),"")</f>
        <v>CS_11_03_CO_IMG01_zoom</v>
      </c>
      <c r="I10" s="29"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28" t="s">
        <v>29</v>
      </c>
      <c r="K10" s="30"/>
      <c r="L10" s="8"/>
      <c r="M10" s="8"/>
      <c r="N10" s="8"/>
      <c r="O10" s="9" t="str">
        <f>'Definición técnica de imagenes'!A12</f>
        <v>M12D</v>
      </c>
      <c r="P10" s="8"/>
      <c r="Q10" s="5"/>
      <c r="R10" s="5"/>
      <c r="S10" s="5"/>
      <c r="T10" s="5"/>
      <c r="U10" s="5"/>
      <c r="V10" s="5"/>
      <c r="W10" s="5"/>
      <c r="X10" s="5"/>
      <c r="Y10" s="5"/>
      <c r="Z10" s="5"/>
    </row>
    <row r="11" spans="1:26" ht="13.5" customHeight="1">
      <c r="A11" s="25" t="str">
        <f t="shared" ref="A11:A18" si="3">IF(OR(B11&lt;&gt;"",J11&lt;&gt;""),CONCATENATE(LEFT(A10,3),IF(MID(A10,4,2)+1&lt;10,CONCATENATE("0",MID(A10,4,2)+1))),"")</f>
        <v>IMG02</v>
      </c>
      <c r="B11" s="31">
        <v>205901122</v>
      </c>
      <c r="C11" s="27" t="str">
        <f t="shared" si="0"/>
        <v>Cuaderno de Estudio</v>
      </c>
      <c r="D11" s="28" t="s">
        <v>28</v>
      </c>
      <c r="E11" s="28" t="s">
        <v>4</v>
      </c>
      <c r="F11" s="28" t="str">
        <f t="shared" si="1"/>
        <v>CS_11_03_CO_IMG02_small</v>
      </c>
      <c r="G11" s="29" t="str">
        <f ca="1">IF($F11&lt;&gt;"",IF($G$4="Recurso",VLOOKUP($E11,OFFSET('Definición técnica de imagenes'!$A$1,MATCH($G$5,'Definición técnica de imagenes'!$A$1:$A$104,0)-1,1,COUNTIF('Definición técnica de imagenes'!$A$3:$A$102,$G$5),5),5,FALSE),'Definición técnica de imagenes'!$F$16),"")</f>
        <v>526 x 370 px</v>
      </c>
      <c r="H11" s="28" t="str">
        <f t="shared" ca="1" si="2"/>
        <v>CS_11_03_CO_IMG02_zoom</v>
      </c>
      <c r="I11" s="29"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30" t="s">
        <v>30</v>
      </c>
      <c r="K11" s="32"/>
      <c r="L11" s="8"/>
      <c r="M11" s="8"/>
      <c r="N11" s="8"/>
      <c r="O11" s="9" t="str">
        <f>'Definición técnica de imagenes'!A13</f>
        <v>M101</v>
      </c>
      <c r="P11" s="8"/>
      <c r="Q11" s="5"/>
      <c r="R11" s="5"/>
      <c r="S11" s="5"/>
      <c r="T11" s="5"/>
      <c r="U11" s="5"/>
      <c r="V11" s="5"/>
      <c r="W11" s="5"/>
      <c r="X11" s="5"/>
      <c r="Y11" s="5"/>
      <c r="Z11" s="5"/>
    </row>
    <row r="12" spans="1:26" ht="12.75" customHeight="1">
      <c r="A12" s="25" t="str">
        <f t="shared" si="3"/>
        <v>IMG03</v>
      </c>
      <c r="B12" s="31">
        <v>96171500</v>
      </c>
      <c r="C12" s="27" t="str">
        <f t="shared" si="0"/>
        <v>Cuaderno de Estudio</v>
      </c>
      <c r="D12" s="28" t="s">
        <v>28</v>
      </c>
      <c r="E12" s="28" t="s">
        <v>6</v>
      </c>
      <c r="F12" s="28" t="str">
        <f t="shared" si="1"/>
        <v>CS_11_03_CO_IMG03_small</v>
      </c>
      <c r="G12" s="29" t="str">
        <f ca="1">IF($F12&lt;&gt;"",IF($G$4="Recurso",VLOOKUP($E12,OFFSET('Definición técnica de imagenes'!$A$1,MATCH($G$5,'Definición técnica de imagenes'!$A$1:$A$104,0)-1,1,COUNTIF('Definición técnica de imagenes'!$A$3:$A$102,$G$5),5),5,FALSE),'Definición técnica de imagenes'!$F$16),"")</f>
        <v>526 x 370 px</v>
      </c>
      <c r="H12" s="28" t="str">
        <f t="shared" ca="1" si="2"/>
        <v>CS_11_03_CO_IMG03_zoom</v>
      </c>
      <c r="I12" s="29"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30" t="s">
        <v>31</v>
      </c>
      <c r="K12" s="30"/>
      <c r="L12" s="8"/>
      <c r="M12" s="8"/>
      <c r="N12" s="8"/>
      <c r="O12" s="9" t="str">
        <f>'Definición técnica de imagenes'!A18</f>
        <v>Diaporama F1</v>
      </c>
      <c r="P12" s="8"/>
      <c r="Q12" s="5"/>
      <c r="R12" s="5"/>
      <c r="S12" s="5"/>
      <c r="T12" s="5"/>
      <c r="U12" s="5"/>
      <c r="V12" s="5"/>
      <c r="W12" s="5"/>
      <c r="X12" s="5"/>
      <c r="Y12" s="5"/>
      <c r="Z12" s="5"/>
    </row>
    <row r="13" spans="1:26" ht="12.75" customHeight="1">
      <c r="A13" s="25" t="str">
        <f t="shared" si="3"/>
        <v>IMG04</v>
      </c>
      <c r="B13" s="33" t="s">
        <v>32</v>
      </c>
      <c r="C13" s="27" t="str">
        <f t="shared" si="0"/>
        <v>Cuaderno de Estudio</v>
      </c>
      <c r="D13" s="28" t="s">
        <v>28</v>
      </c>
      <c r="E13" s="28" t="s">
        <v>4</v>
      </c>
      <c r="F13" s="28" t="str">
        <f t="shared" si="1"/>
        <v>CS_11_03_CO_IMG04_small</v>
      </c>
      <c r="G13" s="29" t="str">
        <f ca="1">IF($F13&lt;&gt;"",IF($G$4="Recurso",VLOOKUP($E13,OFFSET('Definición técnica de imagenes'!$A$1,MATCH($G$5,'Definición técnica de imagenes'!$A$1:$A$104,0)-1,1,COUNTIF('Definición técnica de imagenes'!$A$3:$A$102,$G$5),5),5,FALSE),'Definición técnica de imagenes'!$F$16),"")</f>
        <v>526 x 370 px</v>
      </c>
      <c r="H13" s="28" t="str">
        <f t="shared" ca="1" si="2"/>
        <v>CS_11_03_CO_IMG04_zoom</v>
      </c>
      <c r="I13" s="29"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30" t="s">
        <v>33</v>
      </c>
      <c r="K13" s="30"/>
      <c r="L13" s="8"/>
      <c r="M13" s="8"/>
      <c r="N13" s="8"/>
      <c r="O13" s="9" t="str">
        <f>'Definición técnica de imagenes'!A19</f>
        <v>F4</v>
      </c>
      <c r="P13" s="8"/>
      <c r="Q13" s="5"/>
      <c r="R13" s="5"/>
      <c r="S13" s="5"/>
      <c r="T13" s="5"/>
      <c r="U13" s="5"/>
      <c r="V13" s="5"/>
      <c r="W13" s="5"/>
      <c r="X13" s="5"/>
      <c r="Y13" s="5"/>
      <c r="Z13" s="5"/>
    </row>
    <row r="14" spans="1:26" ht="12.75" customHeight="1">
      <c r="A14" s="25" t="str">
        <f t="shared" si="3"/>
        <v>IMG05</v>
      </c>
      <c r="B14" s="31">
        <v>270487892</v>
      </c>
      <c r="C14" s="27" t="str">
        <f t="shared" si="0"/>
        <v>Cuaderno de Estudio</v>
      </c>
      <c r="D14" s="28" t="s">
        <v>28</v>
      </c>
      <c r="E14" s="28" t="s">
        <v>6</v>
      </c>
      <c r="F14" s="28" t="str">
        <f t="shared" si="1"/>
        <v>CS_11_03_CO_IMG05_small</v>
      </c>
      <c r="G14" s="29" t="str">
        <f ca="1">IF($F14&lt;&gt;"",IF($G$4="Recurso",VLOOKUP($E14,OFFSET('Definición técnica de imagenes'!$A$1,MATCH($G$5,'Definición técnica de imagenes'!$A$1:$A$104,0)-1,1,COUNTIF('Definición técnica de imagenes'!$A$3:$A$102,$G$5),5),5,FALSE),'Definición técnica de imagenes'!$F$16),"")</f>
        <v>526 x 370 px</v>
      </c>
      <c r="H14" s="28" t="str">
        <f t="shared" ca="1" si="2"/>
        <v>CS_11_03_CO_IMG05_zoom</v>
      </c>
      <c r="I14" s="29"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30" t="s">
        <v>34</v>
      </c>
      <c r="K14" s="30"/>
      <c r="L14" s="8"/>
      <c r="M14" s="8"/>
      <c r="N14" s="8"/>
      <c r="O14" s="9" t="str">
        <f>'Definición técnica de imagenes'!A22</f>
        <v>F6</v>
      </c>
      <c r="P14" s="8"/>
      <c r="Q14" s="5"/>
      <c r="R14" s="5"/>
      <c r="S14" s="5"/>
      <c r="T14" s="5"/>
      <c r="U14" s="5"/>
      <c r="V14" s="5"/>
      <c r="W14" s="5"/>
      <c r="X14" s="5"/>
      <c r="Y14" s="5"/>
      <c r="Z14" s="5"/>
    </row>
    <row r="15" spans="1:26" ht="12.75" customHeight="1">
      <c r="A15" s="25" t="str">
        <f t="shared" si="3"/>
        <v>IMG06</v>
      </c>
      <c r="B15" s="34" t="str">
        <f>HYPERLINK("http://upload.wikimedia.org/wikipedia/commons/a/af/Corrientes_Politicas_en_Latinoamerica.svg","http://upload.wikimedia.org/wikipedia/commons/a/af/Corrientes_Politicas_en_Latinoamerica.svg")</f>
        <v>http://upload.wikimedia.org/wikipedia/commons/a/af/Corrientes_Politicas_en_Latinoamerica.svg</v>
      </c>
      <c r="C15" s="27" t="str">
        <f t="shared" si="0"/>
        <v>Cuaderno de Estudio</v>
      </c>
      <c r="D15" s="28" t="s">
        <v>35</v>
      </c>
      <c r="E15" s="28" t="s">
        <v>6</v>
      </c>
      <c r="F15" s="28" t="str">
        <f t="shared" si="1"/>
        <v>CS_11_03_CO_IMG06_small</v>
      </c>
      <c r="G15" s="29" t="str">
        <f ca="1">IF($F15&lt;&gt;"",IF($G$4="Recurso",VLOOKUP($E15,OFFSET('Definición técnica de imagenes'!$A$1,MATCH($G$5,'Definición técnica de imagenes'!$A$1:$A$104,0)-1,1,COUNTIF('Definición técnica de imagenes'!$A$3:$A$102,$G$5),5),5,FALSE),'Definición técnica de imagenes'!$F$16),"")</f>
        <v>526 x 370 px</v>
      </c>
      <c r="H15" s="28" t="str">
        <f t="shared" ca="1" si="2"/>
        <v>CS_11_03_CO_IMG06_zoom</v>
      </c>
      <c r="I15" s="29"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30" t="s">
        <v>36</v>
      </c>
      <c r="K15" s="30" t="s">
        <v>37</v>
      </c>
      <c r="L15" s="8"/>
      <c r="M15" s="8"/>
      <c r="N15" s="8"/>
      <c r="O15" s="9" t="str">
        <f>'Definición técnica de imagenes'!A24</f>
        <v>F6B</v>
      </c>
      <c r="P15" s="8"/>
      <c r="Q15" s="5"/>
      <c r="R15" s="5"/>
      <c r="S15" s="5"/>
      <c r="T15" s="5"/>
      <c r="U15" s="5"/>
      <c r="V15" s="5"/>
      <c r="W15" s="5"/>
      <c r="X15" s="5"/>
      <c r="Y15" s="5"/>
      <c r="Z15" s="5"/>
    </row>
    <row r="16" spans="1:26" ht="12.75" customHeight="1">
      <c r="A16" s="25" t="str">
        <f t="shared" si="3"/>
        <v>IMG07</v>
      </c>
      <c r="B16" s="35">
        <v>276129857</v>
      </c>
      <c r="C16" s="27" t="str">
        <f t="shared" si="0"/>
        <v>Cuaderno de Estudio</v>
      </c>
      <c r="D16" s="28" t="s">
        <v>28</v>
      </c>
      <c r="E16" s="28" t="s">
        <v>4</v>
      </c>
      <c r="F16" s="28" t="str">
        <f t="shared" si="1"/>
        <v>CS_11_03_CO_IMG07_small</v>
      </c>
      <c r="G16" s="29" t="str">
        <f ca="1">IF($F16&lt;&gt;"",IF($G$4="Recurso",VLOOKUP($E16,OFFSET('Definición técnica de imagenes'!$A$1,MATCH($G$5,'Definición técnica de imagenes'!$A$1:$A$104,0)-1,1,COUNTIF('Definición técnica de imagenes'!$A$3:$A$102,$G$5),5),5,FALSE),'Definición técnica de imagenes'!$F$16),"")</f>
        <v>526 x 370 px</v>
      </c>
      <c r="H16" s="28" t="str">
        <f t="shared" ca="1" si="2"/>
        <v>CS_11_03_CO_IMG07_zoom</v>
      </c>
      <c r="I16" s="29"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36" t="s">
        <v>38</v>
      </c>
      <c r="K16" s="37"/>
      <c r="L16" s="8"/>
      <c r="M16" s="8"/>
      <c r="N16" s="8"/>
      <c r="O16" s="9" t="str">
        <f>'Definición técnica de imagenes'!A25</f>
        <v>F7</v>
      </c>
      <c r="P16" s="8"/>
      <c r="Q16" s="5"/>
      <c r="R16" s="5"/>
      <c r="S16" s="5"/>
      <c r="T16" s="5"/>
      <c r="U16" s="5"/>
      <c r="V16" s="5"/>
      <c r="W16" s="5"/>
      <c r="X16" s="5"/>
      <c r="Y16" s="5"/>
      <c r="Z16" s="5"/>
    </row>
    <row r="17" spans="1:26" ht="12.75" customHeight="1">
      <c r="A17" s="25" t="str">
        <f t="shared" si="3"/>
        <v>IMG08</v>
      </c>
      <c r="B17" s="31">
        <v>229734697</v>
      </c>
      <c r="C17" s="27" t="str">
        <f t="shared" si="0"/>
        <v>Cuaderno de Estudio</v>
      </c>
      <c r="D17" s="28" t="s">
        <v>28</v>
      </c>
      <c r="E17" s="28" t="s">
        <v>6</v>
      </c>
      <c r="F17" s="28" t="str">
        <f t="shared" si="1"/>
        <v>CS_11_03_CO_IMG08_small</v>
      </c>
      <c r="G17" s="29" t="str">
        <f ca="1">IF($F17&lt;&gt;"",IF($G$4="Recurso",VLOOKUP($E17,OFFSET('Definición técnica de imagenes'!$A$1,MATCH($G$5,'Definición técnica de imagenes'!$A$1:$A$104,0)-1,1,COUNTIF('Definición técnica de imagenes'!$A$3:$A$102,$G$5),5),5,FALSE),'Definición técnica de imagenes'!$F$16),"")</f>
        <v>526 x 370 px</v>
      </c>
      <c r="H17" s="28" t="str">
        <f t="shared" ca="1" si="2"/>
        <v>CS_11_03_CO_IMG08_zoom</v>
      </c>
      <c r="I17" s="29"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30" t="s">
        <v>39</v>
      </c>
      <c r="K17" s="30"/>
      <c r="L17" s="8"/>
      <c r="M17" s="8"/>
      <c r="N17" s="8"/>
      <c r="O17" s="9" t="str">
        <f>'Definición técnica de imagenes'!A27</f>
        <v>F7B</v>
      </c>
      <c r="P17" s="8"/>
      <c r="Q17" s="5"/>
      <c r="R17" s="5"/>
      <c r="S17" s="5"/>
      <c r="T17" s="5"/>
      <c r="U17" s="5"/>
      <c r="V17" s="5"/>
      <c r="W17" s="5"/>
      <c r="X17" s="5"/>
      <c r="Y17" s="5"/>
      <c r="Z17" s="5"/>
    </row>
    <row r="18" spans="1:26" ht="12.75" customHeight="1">
      <c r="A18" s="25" t="str">
        <f t="shared" si="3"/>
        <v>IMG09</v>
      </c>
      <c r="B18" s="38" t="s">
        <v>251</v>
      </c>
      <c r="C18" s="27" t="str">
        <f t="shared" si="0"/>
        <v>Cuaderno de Estudio</v>
      </c>
      <c r="D18" s="28" t="s">
        <v>28</v>
      </c>
      <c r="E18" s="28" t="s">
        <v>4</v>
      </c>
      <c r="F18" s="28" t="str">
        <f t="shared" si="1"/>
        <v>CS_11_03_CO_IMG09_small</v>
      </c>
      <c r="G18" s="29" t="str">
        <f ca="1">IF($F18&lt;&gt;"",IF($G$4="Recurso",VLOOKUP($E18,OFFSET('Definición técnica de imagenes'!$A$1,MATCH($G$5,'Definición técnica de imagenes'!$A$1:$A$104,0)-1,1,COUNTIF('Definición técnica de imagenes'!$A$3:$A$102,$G$5),5),5,FALSE),'Definición técnica de imagenes'!$F$16),"")</f>
        <v>526 x 370 px</v>
      </c>
      <c r="H18" s="28" t="str">
        <f t="shared" ca="1" si="2"/>
        <v>CS_11_03_CO_IMG09_zoom</v>
      </c>
      <c r="I18" s="29"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39" t="s">
        <v>250</v>
      </c>
      <c r="K18" s="30"/>
      <c r="L18" s="8"/>
      <c r="M18" s="8"/>
      <c r="N18" s="8"/>
      <c r="O18" s="9" t="str">
        <f>'Definición técnica de imagenes'!A30</f>
        <v>F8</v>
      </c>
      <c r="P18" s="8"/>
      <c r="Q18" s="5"/>
      <c r="R18" s="5"/>
      <c r="S18" s="5"/>
      <c r="T18" s="5"/>
      <c r="U18" s="5"/>
      <c r="V18" s="5"/>
      <c r="W18" s="5"/>
      <c r="X18" s="5"/>
      <c r="Y18" s="5"/>
      <c r="Z18" s="5"/>
    </row>
    <row r="19" spans="1:26" ht="12.75" customHeight="1">
      <c r="A19" s="25" t="str">
        <f t="shared" ref="A19:A43" si="4">IF(OR(B19&lt;&gt;"",J19&lt;&gt;""),CONCATENATE(LEFT(A18,3),IF(MID(A18,4,2)+1&lt;10,CONCATENATE("0",MID(A18,4,2)+1),MID(A18,4,2)+1)),"")</f>
        <v>IMG10</v>
      </c>
      <c r="B19" s="31">
        <v>182109116</v>
      </c>
      <c r="C19" s="27" t="str">
        <f t="shared" si="0"/>
        <v>Cuaderno de Estudio</v>
      </c>
      <c r="D19" s="28" t="s">
        <v>28</v>
      </c>
      <c r="E19" s="28" t="s">
        <v>6</v>
      </c>
      <c r="F19" s="28" t="str">
        <f t="shared" si="1"/>
        <v>CS_11_03_CO_IMG10_small</v>
      </c>
      <c r="G19" s="29" t="str">
        <f ca="1">IF($F19&lt;&gt;"",IF($G$4="Recurso",VLOOKUP($E19,OFFSET('Definición técnica de imagenes'!$A$1,MATCH($G$5,'Definición técnica de imagenes'!$A$1:$A$104,0)-1,1,COUNTIF('Definición técnica de imagenes'!$A$3:$A$102,$G$5),5),5,FALSE),'Definición técnica de imagenes'!$F$16),"")</f>
        <v>526 x 370 px</v>
      </c>
      <c r="H19" s="28" t="str">
        <f t="shared" ca="1" si="2"/>
        <v>CS_11_03_CO_IMG10_zoom</v>
      </c>
      <c r="I19" s="29"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36" t="s">
        <v>42</v>
      </c>
      <c r="K19" s="37"/>
      <c r="L19" s="8"/>
      <c r="M19" s="8"/>
      <c r="N19" s="8"/>
      <c r="O19" s="9" t="str">
        <f>'Definición técnica de imagenes'!A31</f>
        <v>F10</v>
      </c>
      <c r="P19" s="8"/>
      <c r="Q19" s="5"/>
      <c r="R19" s="5"/>
      <c r="S19" s="5"/>
      <c r="T19" s="5"/>
      <c r="U19" s="5"/>
      <c r="V19" s="5"/>
      <c r="W19" s="5"/>
      <c r="X19" s="5"/>
      <c r="Y19" s="5"/>
      <c r="Z19" s="5"/>
    </row>
    <row r="20" spans="1:26" ht="12.75" customHeight="1">
      <c r="A20" s="25" t="str">
        <f t="shared" si="4"/>
        <v>IMG11</v>
      </c>
      <c r="B20" s="33" t="s">
        <v>43</v>
      </c>
      <c r="C20" s="27" t="str">
        <f t="shared" si="0"/>
        <v>Cuaderno de Estudio</v>
      </c>
      <c r="D20" s="28" t="s">
        <v>28</v>
      </c>
      <c r="E20" s="28" t="s">
        <v>4</v>
      </c>
      <c r="F20" s="28" t="str">
        <f t="shared" si="1"/>
        <v>CS_11_03_CO_IMG11_small</v>
      </c>
      <c r="G20" s="29" t="str">
        <f ca="1">IF($F20&lt;&gt;"",IF($G$4="Recurso",VLOOKUP($E20,OFFSET('Definición técnica de imagenes'!$A$1,MATCH($G$5,'Definición técnica de imagenes'!$A$1:$A$104,0)-1,1,COUNTIF('Definición técnica de imagenes'!$A$3:$A$102,$G$5),5),5,FALSE),'Definición técnica de imagenes'!$F$16),"")</f>
        <v>526 x 370 px</v>
      </c>
      <c r="H20" s="28" t="str">
        <f t="shared" ca="1" si="2"/>
        <v>CS_11_03_CO_IMG11_zoom</v>
      </c>
      <c r="I20" s="29"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30" t="s">
        <v>51</v>
      </c>
      <c r="K20" s="30"/>
      <c r="L20" s="8"/>
      <c r="M20" s="8"/>
      <c r="N20" s="8"/>
      <c r="O20" s="9" t="str">
        <f>'Definición técnica de imagenes'!A32</f>
        <v>F10B</v>
      </c>
      <c r="P20" s="8"/>
      <c r="Q20" s="5"/>
      <c r="R20" s="5"/>
      <c r="S20" s="5"/>
      <c r="T20" s="5"/>
      <c r="U20" s="5"/>
      <c r="V20" s="5"/>
      <c r="W20" s="5"/>
      <c r="X20" s="5"/>
      <c r="Y20" s="5"/>
      <c r="Z20" s="5"/>
    </row>
    <row r="21" spans="1:26" ht="12.75" customHeight="1">
      <c r="A21" s="25" t="str">
        <f t="shared" si="4"/>
        <v>IMG12</v>
      </c>
      <c r="B21" s="31">
        <v>260842466</v>
      </c>
      <c r="C21" s="27" t="str">
        <f t="shared" si="0"/>
        <v>Cuaderno de Estudio</v>
      </c>
      <c r="D21" s="28" t="s">
        <v>28</v>
      </c>
      <c r="E21" s="28" t="s">
        <v>6</v>
      </c>
      <c r="F21" s="28" t="str">
        <f t="shared" si="1"/>
        <v>CS_11_03_CO_IMG12_small</v>
      </c>
      <c r="G21" s="29" t="str">
        <f ca="1">IF($F21&lt;&gt;"",IF($G$4="Recurso",VLOOKUP($E21,OFFSET('Definición técnica de imagenes'!$A$1,MATCH($G$5,'Definición técnica de imagenes'!$A$1:$A$104,0)-1,1,COUNTIF('Definición técnica de imagenes'!$A$3:$A$102,$G$5),5),5,FALSE),'Definición técnica de imagenes'!$F$16),"")</f>
        <v>526 x 370 px</v>
      </c>
      <c r="H21" s="28" t="str">
        <f t="shared" ca="1" si="2"/>
        <v>CS_11_03_CO_IMG12_zoom</v>
      </c>
      <c r="I21" s="29"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30" t="s">
        <v>54</v>
      </c>
      <c r="K21" s="30"/>
      <c r="L21" s="8"/>
      <c r="M21" s="8"/>
      <c r="N21" s="8"/>
      <c r="O21" s="9" t="str">
        <f>'Definición técnica de imagenes'!A33</f>
        <v>F11</v>
      </c>
      <c r="P21" s="8"/>
      <c r="Q21" s="5"/>
      <c r="R21" s="5"/>
      <c r="S21" s="5"/>
      <c r="T21" s="5"/>
      <c r="U21" s="5"/>
      <c r="V21" s="5"/>
      <c r="W21" s="5"/>
      <c r="X21" s="5"/>
      <c r="Y21" s="5"/>
      <c r="Z21" s="5"/>
    </row>
    <row r="22" spans="1:26" ht="12.75" customHeight="1">
      <c r="A22" s="25" t="str">
        <f t="shared" si="4"/>
        <v>IMG13</v>
      </c>
      <c r="B22" s="31">
        <v>249576313</v>
      </c>
      <c r="C22" s="27" t="str">
        <f t="shared" si="0"/>
        <v>Cuaderno de Estudio</v>
      </c>
      <c r="D22" s="28" t="s">
        <v>28</v>
      </c>
      <c r="E22" s="28" t="s">
        <v>4</v>
      </c>
      <c r="F22" s="28" t="str">
        <f t="shared" si="1"/>
        <v>CS_11_03_CO_IMG13_small</v>
      </c>
      <c r="G22" s="29" t="str">
        <f ca="1">IF($F22&lt;&gt;"",IF($G$4="Recurso",VLOOKUP($E22,OFFSET('Definición técnica de imagenes'!$A$1,MATCH($G$5,'Definición técnica de imagenes'!$A$1:$A$104,0)-1,1,COUNTIF('Definición técnica de imagenes'!$A$3:$A$102,$G$5),5),5,FALSE),'Definición técnica de imagenes'!$F$16),"")</f>
        <v>526 x 370 px</v>
      </c>
      <c r="H22" s="28" t="str">
        <f t="shared" ca="1" si="2"/>
        <v>CS_11_03_CO_IMG13_zoom</v>
      </c>
      <c r="I22" s="29"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28" t="s">
        <v>79</v>
      </c>
      <c r="K22" s="36"/>
      <c r="L22" s="8"/>
      <c r="M22" s="8"/>
      <c r="N22" s="8"/>
      <c r="O22" s="9" t="str">
        <f>'Definición técnica de imagenes'!A34</f>
        <v>F12</v>
      </c>
      <c r="P22" s="8"/>
      <c r="Q22" s="5"/>
      <c r="R22" s="5"/>
      <c r="S22" s="5"/>
      <c r="T22" s="5"/>
      <c r="U22" s="5"/>
      <c r="V22" s="5"/>
      <c r="W22" s="5"/>
      <c r="X22" s="5"/>
      <c r="Y22" s="5"/>
      <c r="Z22" s="5"/>
    </row>
    <row r="23" spans="1:26" ht="12.75" customHeight="1">
      <c r="A23" s="25" t="str">
        <f t="shared" si="4"/>
        <v>IMG14</v>
      </c>
      <c r="B23" s="34" t="str">
        <f>HYPERLINK("http://es.panampost.com/panam-staff/2014/06/26/nuevo-canal-interoceanico-de-nicaragua-superaria-al-de-panama/","http://es.panampost.com/panam-staff/2014/06/26/nuevo-canal-interoceanico-de-nicaragua-superaria-al-de-panama/")</f>
        <v>http://es.panampost.com/panam-staff/2014/06/26/nuevo-canal-interoceanico-de-nicaragua-superaria-al-de-panama/</v>
      </c>
      <c r="C23" s="27" t="str">
        <f t="shared" si="0"/>
        <v>Cuaderno de Estudio</v>
      </c>
      <c r="D23" s="28" t="s">
        <v>35</v>
      </c>
      <c r="E23" s="28" t="s">
        <v>4</v>
      </c>
      <c r="F23" s="28" t="str">
        <f t="shared" si="1"/>
        <v>CS_11_03_CO_IMG14_small</v>
      </c>
      <c r="G23" s="29" t="str">
        <f ca="1">IF($F23&lt;&gt;"",IF($G$4="Recurso",VLOOKUP($E23,OFFSET('Definición técnica de imagenes'!$A$1,MATCH($G$5,'Definición técnica de imagenes'!$A$1:$A$104,0)-1,1,COUNTIF('Definición técnica de imagenes'!$A$3:$A$102,$G$5),5),5,FALSE),'Definición técnica de imagenes'!$F$16),"")</f>
        <v>526 x 370 px</v>
      </c>
      <c r="H23" s="28" t="str">
        <f t="shared" ca="1" si="2"/>
        <v>CS_11_03_CO_IMG14_zoom</v>
      </c>
      <c r="I23" s="29"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30" t="s">
        <v>101</v>
      </c>
      <c r="K23" s="30" t="s">
        <v>102</v>
      </c>
      <c r="L23" s="8"/>
      <c r="M23" s="8"/>
      <c r="N23" s="8"/>
      <c r="O23" s="9" t="str">
        <f>'Definición técnica de imagenes'!A35</f>
        <v>F13</v>
      </c>
      <c r="P23" s="8"/>
      <c r="Q23" s="5"/>
      <c r="R23" s="5"/>
      <c r="S23" s="5"/>
      <c r="T23" s="5"/>
      <c r="U23" s="5"/>
      <c r="V23" s="5"/>
      <c r="W23" s="5"/>
      <c r="X23" s="5"/>
      <c r="Y23" s="5"/>
      <c r="Z23" s="5"/>
    </row>
    <row r="24" spans="1:26" ht="12.75" customHeight="1">
      <c r="A24" s="25" t="str">
        <f t="shared" si="4"/>
        <v>IMG15</v>
      </c>
      <c r="B24" s="33" t="s">
        <v>103</v>
      </c>
      <c r="C24" s="27" t="str">
        <f t="shared" si="0"/>
        <v>Cuaderno de Estudio</v>
      </c>
      <c r="D24" s="28" t="s">
        <v>28</v>
      </c>
      <c r="E24" s="28" t="s">
        <v>4</v>
      </c>
      <c r="F24" s="28" t="str">
        <f t="shared" si="1"/>
        <v>CS_11_03_CO_IMG15_small</v>
      </c>
      <c r="G24" s="29" t="str">
        <f ca="1">IF($F24&lt;&gt;"",IF($G$4="Recurso",VLOOKUP($E24,OFFSET('Definición técnica de imagenes'!$A$1,MATCH($G$5,'Definición técnica de imagenes'!$A$1:$A$104,0)-1,1,COUNTIF('Definición técnica de imagenes'!$A$3:$A$102,$G$5),5),5,FALSE),'Definición técnica de imagenes'!$F$16),"")</f>
        <v>526 x 370 px</v>
      </c>
      <c r="H24" s="28" t="str">
        <f t="shared" ca="1" si="2"/>
        <v>CS_11_03_CO_IMG15_zoom</v>
      </c>
      <c r="I24" s="29"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28" t="s">
        <v>122</v>
      </c>
      <c r="K24" s="32"/>
      <c r="L24" s="8"/>
      <c r="M24" s="8"/>
      <c r="N24" s="8"/>
      <c r="O24" s="9" t="str">
        <f>'Definición técnica de imagenes'!A37</f>
        <v>F13B</v>
      </c>
      <c r="P24" s="8"/>
      <c r="Q24" s="5"/>
      <c r="R24" s="5"/>
      <c r="S24" s="5"/>
      <c r="T24" s="5"/>
      <c r="U24" s="5"/>
      <c r="V24" s="5"/>
      <c r="W24" s="5"/>
      <c r="X24" s="5"/>
      <c r="Y24" s="5"/>
      <c r="Z24" s="5"/>
    </row>
    <row r="25" spans="1:26" ht="12.75" customHeight="1">
      <c r="A25" s="25" t="str">
        <f t="shared" si="4"/>
        <v>IMG16</v>
      </c>
      <c r="B25" s="33" t="s">
        <v>127</v>
      </c>
      <c r="C25" s="27" t="str">
        <f t="shared" si="0"/>
        <v>Cuaderno de Estudio</v>
      </c>
      <c r="D25" s="28" t="s">
        <v>28</v>
      </c>
      <c r="E25" s="28" t="s">
        <v>6</v>
      </c>
      <c r="F25" s="28" t="str">
        <f t="shared" si="1"/>
        <v>CS_11_03_CO_IMG16_small</v>
      </c>
      <c r="G25" s="29" t="str">
        <f ca="1">IF($F25&lt;&gt;"",IF($G$4="Recurso",VLOOKUP($E25,OFFSET('Definición técnica de imagenes'!$A$1,MATCH($G$5,'Definición técnica de imagenes'!$A$1:$A$104,0)-1,1,COUNTIF('Definición técnica de imagenes'!$A$3:$A$102,$G$5),5),5,FALSE),'Definición técnica de imagenes'!$F$16),"")</f>
        <v>526 x 370 px</v>
      </c>
      <c r="H25" s="28" t="str">
        <f t="shared" ca="1" si="2"/>
        <v>CS_11_03_CO_IMG16_zoom</v>
      </c>
      <c r="I25" s="29"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28" t="s">
        <v>145</v>
      </c>
      <c r="K25" s="30"/>
      <c r="L25" s="8"/>
      <c r="M25" s="8"/>
      <c r="N25" s="8"/>
      <c r="O25" s="8"/>
      <c r="P25" s="8"/>
      <c r="Q25" s="5"/>
      <c r="R25" s="5"/>
      <c r="S25" s="5"/>
      <c r="T25" s="5"/>
      <c r="U25" s="5"/>
      <c r="V25" s="5"/>
      <c r="W25" s="5"/>
      <c r="X25" s="5"/>
      <c r="Y25" s="5"/>
      <c r="Z25" s="5"/>
    </row>
    <row r="26" spans="1:26" ht="12.75" customHeight="1">
      <c r="A26" s="25" t="str">
        <f t="shared" si="4"/>
        <v>IMG17</v>
      </c>
      <c r="B26" s="31">
        <v>188420249</v>
      </c>
      <c r="C26" s="27" t="str">
        <f t="shared" si="0"/>
        <v>Cuaderno de Estudio</v>
      </c>
      <c r="D26" s="28" t="s">
        <v>28</v>
      </c>
      <c r="E26" s="28" t="s">
        <v>6</v>
      </c>
      <c r="F26" s="28" t="str">
        <f t="shared" si="1"/>
        <v>CS_11_03_CO_IMG17_small</v>
      </c>
      <c r="G26" s="29" t="str">
        <f ca="1">IF($F26&lt;&gt;"",IF($G$4="Recurso",VLOOKUP($E26,OFFSET('Definición técnica de imagenes'!$A$1,MATCH($G$5,'Definición técnica de imagenes'!$A$1:$A$104,0)-1,1,COUNTIF('Definición técnica de imagenes'!$A$3:$A$102,$G$5),5),5,FALSE),'Definición técnica de imagenes'!$F$16),"")</f>
        <v>526 x 370 px</v>
      </c>
      <c r="H26" s="28" t="str">
        <f t="shared" ca="1" si="2"/>
        <v>CS_11_03_CO_IMG17_zoom</v>
      </c>
      <c r="I26" s="29"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28" t="s">
        <v>171</v>
      </c>
      <c r="K26" s="30"/>
      <c r="L26" s="8"/>
      <c r="M26" s="8"/>
      <c r="N26" s="8"/>
      <c r="O26" s="8"/>
      <c r="P26" s="8"/>
      <c r="Q26" s="5"/>
      <c r="R26" s="5"/>
      <c r="S26" s="5"/>
      <c r="T26" s="5"/>
      <c r="U26" s="5"/>
      <c r="V26" s="5"/>
      <c r="W26" s="5"/>
      <c r="X26" s="5"/>
      <c r="Y26" s="5"/>
      <c r="Z26" s="5"/>
    </row>
    <row r="27" spans="1:26" ht="12.75" customHeight="1">
      <c r="A27" s="25" t="str">
        <f t="shared" si="4"/>
        <v>IMG18</v>
      </c>
      <c r="B27" s="33" t="s">
        <v>179</v>
      </c>
      <c r="C27" s="27" t="str">
        <f t="shared" si="0"/>
        <v>Cuaderno de Estudio</v>
      </c>
      <c r="D27" s="28" t="s">
        <v>28</v>
      </c>
      <c r="E27" s="28" t="s">
        <v>6</v>
      </c>
      <c r="F27" s="28" t="str">
        <f t="shared" si="1"/>
        <v>CS_11_03_CO_IMG18_small</v>
      </c>
      <c r="G27" s="29" t="str">
        <f ca="1">IF($F27&lt;&gt;"",IF($G$4="Recurso",VLOOKUP($E27,OFFSET('Definición técnica de imagenes'!$A$1,MATCH($G$5,'Definición técnica de imagenes'!$A$1:$A$104,0)-1,1,COUNTIF('Definición técnica de imagenes'!$A$3:$A$102,$G$5),5),5,FALSE),'Definición técnica de imagenes'!$F$16),"")</f>
        <v>526 x 370 px</v>
      </c>
      <c r="H27" s="28" t="str">
        <f t="shared" ca="1" si="2"/>
        <v>CS_11_03_CO_IMG18_zoom</v>
      </c>
      <c r="I27" s="29"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30" t="s">
        <v>200</v>
      </c>
      <c r="K27" s="30"/>
      <c r="L27" s="8"/>
      <c r="M27" s="8"/>
      <c r="N27" s="8"/>
      <c r="O27" s="2"/>
      <c r="P27" s="8"/>
      <c r="Q27" s="5"/>
      <c r="R27" s="5"/>
      <c r="S27" s="5"/>
      <c r="T27" s="5"/>
      <c r="U27" s="5"/>
      <c r="V27" s="5"/>
      <c r="W27" s="5"/>
      <c r="X27" s="5"/>
      <c r="Y27" s="5"/>
      <c r="Z27" s="5"/>
    </row>
    <row r="28" spans="1:26" ht="12.75" customHeight="1">
      <c r="A28" s="25" t="str">
        <f t="shared" si="4"/>
        <v>IMG19</v>
      </c>
      <c r="B28" s="34" t="str">
        <f>HYPERLINK("http://upload.wikimedia.org/wikipedia/commons/d/d7/Global_Warming_Map.es..png","http://upload.wikimedia.org/wikipedia/commons/d/d7/Global_Warming_Map.es..png")</f>
        <v>http://upload.wikimedia.org/wikipedia/commons/d/d7/Global_Warming_Map.es..png</v>
      </c>
      <c r="C28" s="27" t="str">
        <f t="shared" si="0"/>
        <v>Cuaderno de Estudio</v>
      </c>
      <c r="D28" s="28" t="s">
        <v>35</v>
      </c>
      <c r="E28" s="28" t="s">
        <v>4</v>
      </c>
      <c r="F28" s="28" t="str">
        <f t="shared" si="1"/>
        <v>CS_11_03_CO_IMG19_small</v>
      </c>
      <c r="G28" s="29" t="str">
        <f ca="1">IF($F28&lt;&gt;"",IF($G$4="Recurso",VLOOKUP($E28,OFFSET('Definición técnica de imagenes'!$A$1,MATCH($G$5,'Definición técnica de imagenes'!$A$1:$A$104,0)-1,1,COUNTIF('Definición técnica de imagenes'!$A$3:$A$102,$G$5),5),5,FALSE),'Definición técnica de imagenes'!$F$16),"")</f>
        <v>526 x 370 px</v>
      </c>
      <c r="H28" s="28" t="str">
        <f t="shared" ca="1" si="2"/>
        <v>CS_11_03_CO_IMG19_zoom</v>
      </c>
      <c r="I28" s="29"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600 px</v>
      </c>
      <c r="J28" s="30" t="s">
        <v>206</v>
      </c>
      <c r="K28" s="72" t="s">
        <v>207</v>
      </c>
      <c r="L28" s="8"/>
      <c r="M28" s="8"/>
      <c r="N28" s="8"/>
      <c r="O28" s="8"/>
      <c r="P28" s="8"/>
      <c r="Q28" s="5"/>
      <c r="R28" s="5"/>
      <c r="S28" s="5"/>
      <c r="T28" s="5"/>
      <c r="U28" s="5"/>
      <c r="V28" s="5"/>
      <c r="W28" s="5"/>
      <c r="X28" s="5"/>
      <c r="Y28" s="5"/>
      <c r="Z28" s="5"/>
    </row>
    <row r="29" spans="1:26" ht="12.75" customHeight="1">
      <c r="A29" s="25" t="str">
        <f t="shared" si="4"/>
        <v>IMG20</v>
      </c>
      <c r="B29" s="34" t="str">
        <f>HYPERLINK("http://upload.wikimedia.org/wikipedia/commons/c/cb/GDP_PPP_per_capita_world_map_IMF_figures_year_2006%282%29.png","http://upload.wikimedia.org/wikipedia/commons/c/cb/GDP_PPP_per_capita_world_map_IMF_figures_year_2006%282%29.png")</f>
        <v>http://upload.wikimedia.org/wikipedia/commons/c/cb/GDP_PPP_per_capita_world_map_IMF_figures_year_2006%282%29.png</v>
      </c>
      <c r="C29" s="27" t="str">
        <f t="shared" si="0"/>
        <v>Cuaderno de Estudio</v>
      </c>
      <c r="D29" s="28" t="s">
        <v>35</v>
      </c>
      <c r="E29" s="28" t="s">
        <v>4</v>
      </c>
      <c r="F29" s="28" t="str">
        <f t="shared" si="1"/>
        <v>CS_11_03_CO_IMG20_small</v>
      </c>
      <c r="G29" s="29" t="str">
        <f ca="1">IF($F29&lt;&gt;"",IF($G$4="Recurso",VLOOKUP($E29,OFFSET('Definición técnica de imagenes'!$A$1,MATCH($G$5,'Definición técnica de imagenes'!$A$1:$A$104,0)-1,1,COUNTIF('Definición técnica de imagenes'!$A$3:$A$102,$G$5),5),5,FALSE),'Definición técnica de imagenes'!$F$16),"")</f>
        <v>526 x 370 px</v>
      </c>
      <c r="H29" s="28" t="str">
        <f t="shared" ca="1" si="2"/>
        <v>CS_11_03_CO_IMG20_zoom</v>
      </c>
      <c r="I29" s="29"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600 px</v>
      </c>
      <c r="J29" s="30" t="s">
        <v>220</v>
      </c>
      <c r="K29" s="72" t="s">
        <v>221</v>
      </c>
      <c r="L29" s="8"/>
      <c r="M29" s="8"/>
      <c r="N29" s="8"/>
      <c r="O29" s="8"/>
      <c r="P29" s="8"/>
      <c r="Q29" s="5"/>
      <c r="R29" s="5"/>
      <c r="S29" s="5"/>
      <c r="T29" s="5"/>
      <c r="U29" s="5"/>
      <c r="V29" s="5"/>
      <c r="W29" s="5"/>
      <c r="X29" s="5"/>
      <c r="Y29" s="5"/>
      <c r="Z29" s="5"/>
    </row>
    <row r="30" spans="1:26" ht="12.75" customHeight="1">
      <c r="A30" s="25" t="str">
        <f t="shared" si="4"/>
        <v>IMG21</v>
      </c>
      <c r="B30" s="31">
        <v>185294060</v>
      </c>
      <c r="C30" s="27" t="str">
        <f t="shared" si="0"/>
        <v>Cuaderno de Estudio</v>
      </c>
      <c r="D30" s="28" t="s">
        <v>28</v>
      </c>
      <c r="E30" s="28" t="s">
        <v>6</v>
      </c>
      <c r="F30" s="28" t="str">
        <f t="shared" si="1"/>
        <v>CS_11_03_CO_IMG21_small</v>
      </c>
      <c r="G30" s="29" t="str">
        <f ca="1">IF($F30&lt;&gt;"",IF($G$4="Recurso",VLOOKUP($E30,OFFSET('Definición técnica de imagenes'!$A$1,MATCH($G$5,'Definición técnica de imagenes'!$A$1:$A$104,0)-1,1,COUNTIF('Definición técnica de imagenes'!$A$3:$A$102,$G$5),5),5,FALSE),'Definición técnica de imagenes'!$F$16),"")</f>
        <v>526 x 370 px</v>
      </c>
      <c r="H30" s="28" t="str">
        <f t="shared" ca="1" si="2"/>
        <v>CS_11_03_CO_IMG21_zoom</v>
      </c>
      <c r="I30" s="29"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600 px</v>
      </c>
      <c r="J30" s="30" t="s">
        <v>222</v>
      </c>
      <c r="K30" s="30"/>
      <c r="L30" s="8"/>
      <c r="M30" s="8"/>
      <c r="N30" s="8"/>
      <c r="O30" s="8"/>
      <c r="P30" s="8"/>
      <c r="Q30" s="5"/>
      <c r="R30" s="5"/>
      <c r="S30" s="5"/>
      <c r="T30" s="5"/>
      <c r="U30" s="5"/>
      <c r="V30" s="5"/>
      <c r="W30" s="5"/>
      <c r="X30" s="5"/>
      <c r="Y30" s="5"/>
      <c r="Z30" s="5"/>
    </row>
    <row r="31" spans="1:26" ht="12.75" customHeight="1">
      <c r="A31" s="25" t="str">
        <f t="shared" si="4"/>
        <v>IMG22</v>
      </c>
      <c r="B31" s="74" t="s">
        <v>254</v>
      </c>
      <c r="C31" s="27" t="str">
        <f t="shared" si="0"/>
        <v>Cuaderno de Estudio</v>
      </c>
      <c r="D31" s="28" t="s">
        <v>28</v>
      </c>
      <c r="E31" s="28" t="s">
        <v>4</v>
      </c>
      <c r="F31" s="28" t="str">
        <f t="shared" si="1"/>
        <v>CS_11_03_CO_IMG22_small</v>
      </c>
      <c r="G31" s="29" t="str">
        <f ca="1">IF($F31&lt;&gt;"",IF($G$4="Recurso",VLOOKUP($E31,OFFSET('Definición técnica de imagenes'!$A$1,MATCH($G$5,'Definición técnica de imagenes'!$A$1:$A$104,0)-1,1,COUNTIF('Definición técnica de imagenes'!$A$3:$A$102,$G$5),5),5,FALSE),'Definición técnica de imagenes'!$F$16),"")</f>
        <v>526 x 370 px</v>
      </c>
      <c r="H31" s="28" t="str">
        <f t="shared" ca="1" si="2"/>
        <v>CS_11_03_CO_IMG22_zoom</v>
      </c>
      <c r="I31" s="29"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600 px</v>
      </c>
      <c r="J31" s="30" t="s">
        <v>253</v>
      </c>
      <c r="K31" s="30"/>
      <c r="L31" s="8"/>
      <c r="M31" s="8"/>
      <c r="N31" s="8"/>
      <c r="O31" s="8"/>
      <c r="P31" s="8"/>
      <c r="Q31" s="5"/>
      <c r="R31" s="5"/>
      <c r="S31" s="5"/>
      <c r="T31" s="5"/>
      <c r="U31" s="5"/>
      <c r="V31" s="5"/>
      <c r="W31" s="5"/>
      <c r="X31" s="5"/>
      <c r="Y31" s="5"/>
      <c r="Z31" s="5"/>
    </row>
    <row r="32" spans="1:26" ht="12.75" customHeight="1">
      <c r="A32" s="25" t="str">
        <f t="shared" si="4"/>
        <v>IMG23</v>
      </c>
      <c r="B32" s="31">
        <v>197670503</v>
      </c>
      <c r="C32" s="27" t="str">
        <f t="shared" si="0"/>
        <v>Cuaderno de Estudio</v>
      </c>
      <c r="D32" s="28" t="s">
        <v>28</v>
      </c>
      <c r="E32" s="28" t="s">
        <v>6</v>
      </c>
      <c r="F32" s="28" t="str">
        <f t="shared" si="1"/>
        <v>CS_11_03_CO_IMG23_small</v>
      </c>
      <c r="G32" s="29" t="str">
        <f ca="1">IF($F32&lt;&gt;"",IF($G$4="Recurso",VLOOKUP($E32,OFFSET('Definición técnica de imagenes'!$A$1,MATCH($G$5,'Definición técnica de imagenes'!$A$1:$A$104,0)-1,1,COUNTIF('Definición técnica de imagenes'!$A$3:$A$102,$G$5),5),5,FALSE),'Definición técnica de imagenes'!$F$16),"")</f>
        <v>526 x 370 px</v>
      </c>
      <c r="H32" s="28" t="str">
        <f t="shared" ca="1" si="2"/>
        <v>CS_11_03_CO_IMG23_zoom</v>
      </c>
      <c r="I32" s="29"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600 px</v>
      </c>
      <c r="J32" s="30" t="s">
        <v>223</v>
      </c>
      <c r="K32" s="30"/>
      <c r="L32" s="8"/>
      <c r="M32" s="8"/>
      <c r="N32" s="8"/>
      <c r="O32" s="8"/>
      <c r="P32" s="8"/>
      <c r="Q32" s="5"/>
      <c r="R32" s="5"/>
      <c r="S32" s="5"/>
      <c r="T32" s="5"/>
      <c r="U32" s="5"/>
      <c r="V32" s="5"/>
      <c r="W32" s="5"/>
      <c r="X32" s="5"/>
      <c r="Y32" s="5"/>
      <c r="Z32" s="5"/>
    </row>
    <row r="33" spans="1:26" ht="12.75" customHeight="1">
      <c r="A33" s="25" t="str">
        <f t="shared" si="4"/>
        <v>IMG24</v>
      </c>
      <c r="B33" s="31">
        <v>98151968</v>
      </c>
      <c r="C33" s="27" t="str">
        <f t="shared" si="0"/>
        <v>Cuaderno de Estudio</v>
      </c>
      <c r="D33" s="28" t="s">
        <v>28</v>
      </c>
      <c r="E33" s="28" t="s">
        <v>6</v>
      </c>
      <c r="F33" s="28" t="str">
        <f t="shared" si="1"/>
        <v>CS_11_03_CO_IMG24_small</v>
      </c>
      <c r="G33" s="29" t="str">
        <f ca="1">IF($F33&lt;&gt;"",IF($G$4="Recurso",VLOOKUP($E33,OFFSET('Definición técnica de imagenes'!$A$1,MATCH($G$5,'Definición técnica de imagenes'!$A$1:$A$104,0)-1,1,COUNTIF('Definición técnica de imagenes'!$A$3:$A$102,$G$5),5),5,FALSE),'Definición técnica de imagenes'!$F$16),"")</f>
        <v>526 x 370 px</v>
      </c>
      <c r="H33" s="28" t="str">
        <f t="shared" ca="1" si="2"/>
        <v>CS_11_03_CO_IMG24_zoom</v>
      </c>
      <c r="I33" s="29"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600 px</v>
      </c>
      <c r="J33" s="30" t="s">
        <v>224</v>
      </c>
      <c r="K33" s="30"/>
      <c r="L33" s="8"/>
      <c r="M33" s="8"/>
      <c r="N33" s="8"/>
      <c r="O33" s="8"/>
      <c r="P33" s="8"/>
      <c r="Q33" s="5"/>
      <c r="R33" s="5"/>
      <c r="S33" s="5"/>
      <c r="T33" s="5"/>
      <c r="U33" s="5"/>
      <c r="V33" s="5"/>
      <c r="W33" s="5"/>
      <c r="X33" s="5"/>
      <c r="Y33" s="5"/>
      <c r="Z33" s="5"/>
    </row>
    <row r="34" spans="1:26" ht="12.75" customHeight="1">
      <c r="A34" s="25" t="str">
        <f t="shared" si="4"/>
        <v>IMG25</v>
      </c>
      <c r="B34" s="31">
        <v>197670512</v>
      </c>
      <c r="C34" s="27" t="str">
        <f t="shared" si="0"/>
        <v>Cuaderno de Estudio</v>
      </c>
      <c r="D34" s="28" t="s">
        <v>28</v>
      </c>
      <c r="E34" s="28" t="s">
        <v>6</v>
      </c>
      <c r="F34" s="28" t="str">
        <f t="shared" si="1"/>
        <v>CS_11_03_CO_IMG25_small</v>
      </c>
      <c r="G34" s="29" t="str">
        <f ca="1">IF($F34&lt;&gt;"",IF($G$4="Recurso",VLOOKUP($E34,OFFSET('Definición técnica de imagenes'!$A$1,MATCH($G$5,'Definición técnica de imagenes'!$A$1:$A$104,0)-1,1,COUNTIF('Definición técnica de imagenes'!$A$3:$A$102,$G$5),5),5,FALSE),'Definición técnica de imagenes'!$F$16),"")</f>
        <v>526 x 370 px</v>
      </c>
      <c r="H34" s="28" t="str">
        <f t="shared" ca="1" si="2"/>
        <v>CS_11_03_CO_IMG25_zoom</v>
      </c>
      <c r="I34" s="29"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800 x 600 px</v>
      </c>
      <c r="J34" s="30" t="s">
        <v>225</v>
      </c>
      <c r="K34" s="30"/>
      <c r="L34" s="8"/>
      <c r="M34" s="8"/>
      <c r="N34" s="8"/>
      <c r="O34" s="2"/>
      <c r="P34" s="8"/>
      <c r="Q34" s="5"/>
      <c r="R34" s="5"/>
      <c r="S34" s="5"/>
      <c r="T34" s="5"/>
      <c r="U34" s="5"/>
      <c r="V34" s="5"/>
      <c r="W34" s="5"/>
      <c r="X34" s="5"/>
      <c r="Y34" s="5"/>
      <c r="Z34" s="5"/>
    </row>
    <row r="35" spans="1:26" ht="12.75" customHeight="1">
      <c r="A35" s="25" t="str">
        <f t="shared" si="4"/>
        <v>IMG26</v>
      </c>
      <c r="B35" s="31">
        <v>181331087</v>
      </c>
      <c r="C35" s="27" t="str">
        <f t="shared" si="0"/>
        <v>Cuaderno de Estudio</v>
      </c>
      <c r="D35" s="28" t="s">
        <v>28</v>
      </c>
      <c r="E35" s="28" t="s">
        <v>4</v>
      </c>
      <c r="F35" s="28" t="str">
        <f t="shared" si="1"/>
        <v>CS_11_03_CO_IMG26_small</v>
      </c>
      <c r="G35" s="29" t="str">
        <f ca="1">IF($F35&lt;&gt;"",IF($G$4="Recurso",VLOOKUP($E35,OFFSET('Definición técnica de imagenes'!$A$1,MATCH($G$5,'Definición técnica de imagenes'!$A$1:$A$104,0)-1,1,COUNTIF('Definición técnica de imagenes'!$A$3:$A$102,$G$5),5),5,FALSE),'Definición técnica de imagenes'!$F$16),"")</f>
        <v>526 x 370 px</v>
      </c>
      <c r="H35" s="28" t="str">
        <f t="shared" ca="1" si="2"/>
        <v>CS_11_03_CO_IMG26_zoom</v>
      </c>
      <c r="I35" s="29"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800 x 600 px</v>
      </c>
      <c r="J35" s="28" t="s">
        <v>226</v>
      </c>
      <c r="K35" s="32"/>
      <c r="L35" s="8"/>
      <c r="M35" s="8"/>
      <c r="N35" s="8"/>
      <c r="O35" s="2"/>
      <c r="P35" s="8"/>
      <c r="Q35" s="5"/>
      <c r="R35" s="5"/>
      <c r="S35" s="5"/>
      <c r="T35" s="5"/>
      <c r="U35" s="5"/>
      <c r="V35" s="5"/>
      <c r="W35" s="5"/>
      <c r="X35" s="5"/>
      <c r="Y35" s="5"/>
      <c r="Z35" s="5"/>
    </row>
    <row r="36" spans="1:26" ht="12.75" customHeight="1">
      <c r="A36" s="25" t="str">
        <f t="shared" si="4"/>
        <v>IMG27</v>
      </c>
      <c r="B36" s="26" t="s">
        <v>227</v>
      </c>
      <c r="C36" s="27" t="str">
        <f t="shared" si="0"/>
        <v>Cuaderno de Estudio</v>
      </c>
      <c r="D36" s="28" t="s">
        <v>28</v>
      </c>
      <c r="E36" s="28" t="s">
        <v>6</v>
      </c>
      <c r="F36" s="28" t="str">
        <f t="shared" si="1"/>
        <v>CS_11_03_CO_IMG27_small</v>
      </c>
      <c r="G36" s="29" t="str">
        <f ca="1">IF($F36&lt;&gt;"",IF($G$4="Recurso",VLOOKUP($E36,OFFSET('Definición técnica de imagenes'!$A$1,MATCH($G$5,'Definición técnica de imagenes'!$A$1:$A$104,0)-1,1,COUNTIF('Definición técnica de imagenes'!$A$3:$A$102,$G$5),5),5,FALSE),'Definición técnica de imagenes'!$F$16),"")</f>
        <v>526 x 370 px</v>
      </c>
      <c r="H36" s="28" t="str">
        <f t="shared" ca="1" si="2"/>
        <v>CS_11_03_CO_IMG27_zoom</v>
      </c>
      <c r="I36" s="29"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800 x 600 px</v>
      </c>
      <c r="J36" s="75" t="s">
        <v>228</v>
      </c>
      <c r="K36" s="76"/>
      <c r="L36" s="8"/>
      <c r="M36" s="8"/>
      <c r="N36" s="8"/>
      <c r="O36" s="2"/>
      <c r="P36" s="8"/>
      <c r="Q36" s="5"/>
      <c r="R36" s="5"/>
      <c r="S36" s="5"/>
      <c r="T36" s="5"/>
      <c r="U36" s="5"/>
      <c r="V36" s="5"/>
      <c r="W36" s="5"/>
      <c r="X36" s="5"/>
      <c r="Y36" s="5"/>
      <c r="Z36" s="5"/>
    </row>
    <row r="37" spans="1:26" ht="12.75" customHeight="1">
      <c r="A37" s="25" t="str">
        <f t="shared" si="4"/>
        <v>IMG28</v>
      </c>
      <c r="B37" s="33" t="s">
        <v>229</v>
      </c>
      <c r="C37" s="27" t="str">
        <f t="shared" si="0"/>
        <v>Cuaderno de Estudio</v>
      </c>
      <c r="D37" s="28" t="s">
        <v>28</v>
      </c>
      <c r="E37" s="28" t="s">
        <v>4</v>
      </c>
      <c r="F37" s="28" t="str">
        <f t="shared" si="1"/>
        <v>CS_11_03_CO_IMG28_small</v>
      </c>
      <c r="G37" s="29" t="str">
        <f ca="1">IF($F37&lt;&gt;"",IF($G$4="Recurso",VLOOKUP($E37,OFFSET('Definición técnica de imagenes'!$A$1,MATCH($G$5,'Definición técnica de imagenes'!$A$1:$A$104,0)-1,1,COUNTIF('Definición técnica de imagenes'!$A$3:$A$102,$G$5),5),5,FALSE),'Definición técnica de imagenes'!$F$16),"")</f>
        <v>526 x 370 px</v>
      </c>
      <c r="H37" s="28" t="str">
        <f t="shared" ca="1" si="2"/>
        <v>CS_11_03_CO_IMG28_zoom</v>
      </c>
      <c r="I37" s="29"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800 x 600 px</v>
      </c>
      <c r="J37" s="77" t="s">
        <v>230</v>
      </c>
      <c r="K37" s="78"/>
      <c r="L37" s="8"/>
      <c r="M37" s="8"/>
      <c r="N37" s="8"/>
      <c r="O37" s="8"/>
      <c r="P37" s="8"/>
      <c r="Q37" s="5"/>
      <c r="R37" s="5"/>
      <c r="S37" s="5"/>
      <c r="T37" s="5"/>
      <c r="U37" s="5"/>
      <c r="V37" s="5"/>
      <c r="W37" s="5"/>
      <c r="X37" s="5"/>
      <c r="Y37" s="5"/>
      <c r="Z37" s="5"/>
    </row>
    <row r="38" spans="1:26" ht="12.75" customHeight="1">
      <c r="A38" s="25" t="str">
        <f t="shared" si="4"/>
        <v>IMG29</v>
      </c>
      <c r="B38" s="33" t="s">
        <v>231</v>
      </c>
      <c r="C38" s="27" t="str">
        <f t="shared" si="0"/>
        <v>Cuaderno de Estudio</v>
      </c>
      <c r="D38" s="28" t="s">
        <v>28</v>
      </c>
      <c r="E38" s="28" t="s">
        <v>6</v>
      </c>
      <c r="F38" s="28" t="str">
        <f t="shared" si="1"/>
        <v>CS_11_03_CO_IMG29_small</v>
      </c>
      <c r="G38" s="29" t="str">
        <f ca="1">IF($F38&lt;&gt;"",IF($G$4="Recurso",VLOOKUP($E38,OFFSET('Definición técnica de imagenes'!$A$1,MATCH($G$5,'Definición técnica de imagenes'!$A$1:$A$104,0)-1,1,COUNTIF('Definición técnica de imagenes'!$A$3:$A$102,$G$5),5),5,FALSE),'Definición técnica de imagenes'!$F$16),"")</f>
        <v>526 x 370 px</v>
      </c>
      <c r="H38" s="28" t="str">
        <f t="shared" ca="1" si="2"/>
        <v>CS_11_03_CO_IMG29_zoom</v>
      </c>
      <c r="I38" s="29"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800 x 600 px</v>
      </c>
      <c r="J38" s="12" t="s">
        <v>232</v>
      </c>
      <c r="K38" s="79"/>
      <c r="L38" s="8"/>
      <c r="M38" s="8"/>
      <c r="N38" s="8"/>
      <c r="O38" s="8"/>
      <c r="P38" s="8"/>
      <c r="Q38" s="5"/>
      <c r="R38" s="5"/>
      <c r="S38" s="5"/>
      <c r="T38" s="5"/>
      <c r="U38" s="5"/>
      <c r="V38" s="5"/>
      <c r="W38" s="5"/>
      <c r="X38" s="5"/>
      <c r="Y38" s="5"/>
      <c r="Z38" s="5"/>
    </row>
    <row r="39" spans="1:26" ht="12.75" customHeight="1">
      <c r="A39" s="25" t="str">
        <f t="shared" si="4"/>
        <v>IMG30</v>
      </c>
      <c r="B39" s="33" t="s">
        <v>233</v>
      </c>
      <c r="C39" s="27" t="str">
        <f t="shared" si="0"/>
        <v>Cuaderno de Estudio</v>
      </c>
      <c r="D39" s="28" t="s">
        <v>28</v>
      </c>
      <c r="E39" s="28" t="s">
        <v>6</v>
      </c>
      <c r="F39" s="28" t="str">
        <f t="shared" si="1"/>
        <v>CS_11_03_CO_IMG30_small</v>
      </c>
      <c r="G39" s="29" t="str">
        <f ca="1">IF($F39&lt;&gt;"",IF($G$4="Recurso",VLOOKUP($E39,OFFSET('Definición técnica de imagenes'!$A$1,MATCH($G$5,'Definición técnica de imagenes'!$A$1:$A$104,0)-1,1,COUNTIF('Definición técnica de imagenes'!$A$3:$A$102,$G$5),5),5,FALSE),'Definición técnica de imagenes'!$F$16),"")</f>
        <v>526 x 370 px</v>
      </c>
      <c r="H39" s="28" t="str">
        <f t="shared" ca="1" si="2"/>
        <v>CS_11_03_CO_IMG30_zoom</v>
      </c>
      <c r="I39" s="29"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800 x 600 px</v>
      </c>
      <c r="J39" s="80" t="s">
        <v>234</v>
      </c>
      <c r="K39" s="32"/>
      <c r="L39" s="8"/>
      <c r="M39" s="8"/>
      <c r="N39" s="8"/>
      <c r="O39" s="8"/>
      <c r="P39" s="8"/>
      <c r="Q39" s="5"/>
      <c r="R39" s="5"/>
      <c r="S39" s="5"/>
      <c r="T39" s="5"/>
      <c r="U39" s="5"/>
      <c r="V39" s="5"/>
      <c r="W39" s="5"/>
      <c r="X39" s="5"/>
      <c r="Y39" s="5"/>
      <c r="Z39" s="5"/>
    </row>
    <row r="40" spans="1:26" ht="12.75" customHeight="1">
      <c r="A40" s="25" t="str">
        <f t="shared" si="4"/>
        <v>IMG31</v>
      </c>
      <c r="B40" s="74" t="s">
        <v>233</v>
      </c>
      <c r="C40" s="27" t="str">
        <f t="shared" si="0"/>
        <v>Cuaderno de Estudio</v>
      </c>
      <c r="D40" s="28" t="s">
        <v>28</v>
      </c>
      <c r="E40" s="28" t="s">
        <v>6</v>
      </c>
      <c r="F40" s="28" t="str">
        <f t="shared" si="1"/>
        <v>CS_11_03_CO_IMG31_small</v>
      </c>
      <c r="G40" s="29" t="str">
        <f ca="1">IF($F40&lt;&gt;"",IF($G$4="Recurso",VLOOKUP($E40,OFFSET('Definición técnica de imagenes'!$A$1,MATCH($G$5,'Definición técnica de imagenes'!$A$1:$A$104,0)-1,1,COUNTIF('Definición técnica de imagenes'!$A$3:$A$102,$G$5),5),5,FALSE),'Definición técnica de imagenes'!$F$16),"")</f>
        <v>526 x 370 px</v>
      </c>
      <c r="H40" s="28" t="str">
        <f t="shared" ca="1" si="2"/>
        <v>CS_11_03_CO_IMG31_zoom</v>
      </c>
      <c r="I40" s="29"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800 x 600 px</v>
      </c>
      <c r="J40" s="28" t="s">
        <v>252</v>
      </c>
      <c r="K40" s="32"/>
      <c r="L40" s="8"/>
      <c r="M40" s="8"/>
      <c r="N40" s="8"/>
      <c r="O40" s="8"/>
      <c r="P40" s="8"/>
      <c r="Q40" s="5"/>
      <c r="R40" s="5"/>
      <c r="S40" s="5"/>
      <c r="T40" s="5"/>
      <c r="U40" s="5"/>
      <c r="V40" s="5"/>
      <c r="W40" s="5"/>
      <c r="X40" s="5"/>
      <c r="Y40" s="5"/>
      <c r="Z40" s="5"/>
    </row>
    <row r="41" spans="1:26" ht="12.75" customHeight="1">
      <c r="A41" s="25" t="str">
        <f t="shared" si="4"/>
        <v>IMG32</v>
      </c>
      <c r="B41" s="31">
        <v>47402794</v>
      </c>
      <c r="C41" s="27" t="str">
        <f t="shared" si="0"/>
        <v>Cuaderno de Estudio</v>
      </c>
      <c r="D41" s="28" t="s">
        <v>28</v>
      </c>
      <c r="E41" s="28" t="s">
        <v>4</v>
      </c>
      <c r="F41" s="28" t="str">
        <f t="shared" si="1"/>
        <v>CS_11_03_CO_IMG32_small</v>
      </c>
      <c r="G41" s="29" t="str">
        <f ca="1">IF($F41&lt;&gt;"",IF($G$4="Recurso",VLOOKUP($E41,OFFSET('Definición técnica de imagenes'!$A$1,MATCH($G$5,'Definición técnica de imagenes'!$A$1:$A$104,0)-1,1,COUNTIF('Definición técnica de imagenes'!$A$3:$A$102,$G$5),5),5,FALSE),'Definición técnica de imagenes'!$F$16),"")</f>
        <v>526 x 370 px</v>
      </c>
      <c r="H41" s="28" t="str">
        <f t="shared" ca="1" si="2"/>
        <v>CS_11_03_CO_IMG32_zoom</v>
      </c>
      <c r="I41" s="29"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800 x 600 px</v>
      </c>
      <c r="J41" s="28" t="s">
        <v>235</v>
      </c>
      <c r="K41" s="32"/>
      <c r="L41" s="8"/>
      <c r="M41" s="8"/>
      <c r="N41" s="8"/>
      <c r="O41" s="8"/>
      <c r="P41" s="8"/>
      <c r="Q41" s="5"/>
      <c r="R41" s="5"/>
      <c r="S41" s="5"/>
      <c r="T41" s="5"/>
      <c r="U41" s="5"/>
      <c r="V41" s="5"/>
      <c r="W41" s="5"/>
      <c r="X41" s="5"/>
      <c r="Y41" s="5"/>
      <c r="Z41" s="5"/>
    </row>
    <row r="42" spans="1:26" ht="12.75" customHeight="1">
      <c r="A42" s="25" t="str">
        <f t="shared" si="4"/>
        <v>IMG33</v>
      </c>
      <c r="B42" s="31">
        <v>44542132</v>
      </c>
      <c r="C42" s="27" t="str">
        <f t="shared" si="0"/>
        <v>Cuaderno de Estudio</v>
      </c>
      <c r="D42" s="28" t="s">
        <v>28</v>
      </c>
      <c r="E42" s="28" t="s">
        <v>4</v>
      </c>
      <c r="F42" s="28" t="str">
        <f t="shared" si="1"/>
        <v>CS_11_03_CO_IMG33_small</v>
      </c>
      <c r="G42" s="29" t="str">
        <f ca="1">IF($F42&lt;&gt;"",IF($G$4="Recurso",VLOOKUP($E42,OFFSET('Definición técnica de imagenes'!$A$1,MATCH($G$5,'Definición técnica de imagenes'!$A$1:$A$104,0)-1,1,COUNTIF('Definición técnica de imagenes'!$A$3:$A$102,$G$5),5),5,FALSE),'Definición técnica de imagenes'!$F$16),"")</f>
        <v>526 x 370 px</v>
      </c>
      <c r="H42" s="28" t="str">
        <f t="shared" ca="1" si="2"/>
        <v>CS_11_03_CO_IMG33_zoom</v>
      </c>
      <c r="I42" s="29"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800 x 600 px</v>
      </c>
      <c r="J42" s="28" t="s">
        <v>236</v>
      </c>
      <c r="K42" s="32"/>
      <c r="L42" s="8"/>
      <c r="M42" s="8"/>
      <c r="N42" s="8"/>
      <c r="O42" s="8"/>
      <c r="P42" s="8"/>
      <c r="Q42" s="5"/>
      <c r="R42" s="5"/>
      <c r="S42" s="5"/>
      <c r="T42" s="5"/>
      <c r="U42" s="5"/>
      <c r="V42" s="5"/>
      <c r="W42" s="5"/>
      <c r="X42" s="5"/>
      <c r="Y42" s="5"/>
      <c r="Z42" s="5"/>
    </row>
    <row r="43" spans="1:26" ht="12.75" customHeight="1">
      <c r="A43" s="25" t="str">
        <f t="shared" si="4"/>
        <v>IMG34</v>
      </c>
      <c r="B43" s="26" t="s">
        <v>237</v>
      </c>
      <c r="C43" s="27" t="str">
        <f t="shared" si="0"/>
        <v>Cuaderno de Estudio</v>
      </c>
      <c r="D43" s="28" t="s">
        <v>35</v>
      </c>
      <c r="E43" s="28" t="s">
        <v>6</v>
      </c>
      <c r="F43" s="28" t="str">
        <f t="shared" si="1"/>
        <v>CS_11_03_CO_IMG34_small</v>
      </c>
      <c r="G43" s="29" t="str">
        <f ca="1">IF($F43&lt;&gt;"",IF($G$4="Recurso",VLOOKUP($E43,OFFSET('Definición técnica de imagenes'!$A$1,MATCH($G$5,'Definición técnica de imagenes'!$A$1:$A$104,0)-1,1,COUNTIF('Definición técnica de imagenes'!$A$3:$A$102,$G$5),5),5,FALSE),'Definición técnica de imagenes'!$F$16),"")</f>
        <v>526 x 370 px</v>
      </c>
      <c r="H43" s="28" t="str">
        <f t="shared" ca="1" si="2"/>
        <v>CS_11_03_CO_IMG34_zoom</v>
      </c>
      <c r="I43" s="29"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800 x 600 px</v>
      </c>
      <c r="J43" s="28" t="s">
        <v>238</v>
      </c>
      <c r="K43" s="81" t="s">
        <v>239</v>
      </c>
      <c r="L43" s="8"/>
      <c r="M43" s="8"/>
      <c r="N43" s="8"/>
      <c r="O43" s="8"/>
      <c r="P43" s="8"/>
      <c r="Q43" s="5"/>
      <c r="R43" s="5"/>
      <c r="S43" s="5"/>
      <c r="T43" s="5"/>
      <c r="U43" s="5"/>
      <c r="V43" s="5"/>
      <c r="W43" s="5"/>
      <c r="X43" s="5"/>
      <c r="Y43" s="5"/>
      <c r="Z43" s="5"/>
    </row>
    <row r="44" spans="1:26" ht="12.75" customHeight="1">
      <c r="A44" s="25" t="s">
        <v>240</v>
      </c>
      <c r="B44" s="31">
        <v>140869273</v>
      </c>
      <c r="C44" s="27" t="str">
        <f t="shared" si="0"/>
        <v>Cuaderno de Estudio</v>
      </c>
      <c r="D44" s="28" t="s">
        <v>28</v>
      </c>
      <c r="E44" s="28" t="s">
        <v>6</v>
      </c>
      <c r="F44" s="28" t="str">
        <f t="shared" si="1"/>
        <v>CS_11_03_CO_IMG35_small</v>
      </c>
      <c r="G44" s="29" t="str">
        <f ca="1">IF($F44&lt;&gt;"",IF($G$4="Recurso",VLOOKUP($E44,OFFSET('Definición técnica de imagenes'!$A$1,MATCH($G$5,'Definición técnica de imagenes'!$A$1:$A$104,0)-1,1,COUNTIF('Definición técnica de imagenes'!$A$3:$A$102,$G$5),5),5,FALSE),'Definición técnica de imagenes'!$F$16),"")</f>
        <v>526 x 370 px</v>
      </c>
      <c r="H44" s="28" t="str">
        <f t="shared" ca="1" si="2"/>
        <v>CS_11_03_CO_IMG35_zoom</v>
      </c>
      <c r="I44" s="29"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800 x 600 px</v>
      </c>
      <c r="J44" s="28" t="s">
        <v>241</v>
      </c>
      <c r="K44" s="32"/>
      <c r="L44" s="8"/>
      <c r="M44" s="8"/>
      <c r="N44" s="8"/>
      <c r="O44" s="8"/>
      <c r="P44" s="8"/>
      <c r="Q44" s="5"/>
      <c r="R44" s="5"/>
      <c r="S44" s="5"/>
      <c r="T44" s="5"/>
      <c r="U44" s="5"/>
      <c r="V44" s="5"/>
      <c r="W44" s="5"/>
      <c r="X44" s="5"/>
      <c r="Y44" s="5"/>
      <c r="Z44" s="5"/>
    </row>
    <row r="45" spans="1:26" ht="12.75" customHeight="1">
      <c r="A45" s="25" t="s">
        <v>242</v>
      </c>
      <c r="B45" s="26" t="s">
        <v>243</v>
      </c>
      <c r="C45" s="27" t="s">
        <v>10</v>
      </c>
      <c r="D45" s="28" t="s">
        <v>28</v>
      </c>
      <c r="E45" s="28" t="s">
        <v>6</v>
      </c>
      <c r="F45" s="28" t="str">
        <f t="shared" si="1"/>
        <v>CS_11_03_CO_IMG36_small</v>
      </c>
      <c r="G45" s="29" t="str">
        <f ca="1">IF($F45&lt;&gt;"",IF($G$4="Recurso",VLOOKUP($E45,OFFSET('Definición técnica de imagenes'!$A$1,MATCH($G$5,'Definición técnica de imagenes'!$A$1:$A$104,0)-1,1,COUNTIF('Definición técnica de imagenes'!$A$3:$A$102,$G$5),5),5,FALSE),'Definición técnica de imagenes'!$F$16),"")</f>
        <v>526 x 370 px</v>
      </c>
      <c r="H45" s="28" t="s">
        <v>244</v>
      </c>
      <c r="I45" s="29"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800 x 600 px</v>
      </c>
      <c r="J45" s="28" t="s">
        <v>245</v>
      </c>
      <c r="K45" s="32"/>
      <c r="L45" s="8"/>
      <c r="M45" s="8"/>
      <c r="N45" s="8"/>
      <c r="O45" s="8"/>
      <c r="P45" s="8"/>
      <c r="Q45" s="5"/>
      <c r="R45" s="5"/>
      <c r="S45" s="5"/>
      <c r="T45" s="5"/>
      <c r="U45" s="5"/>
      <c r="V45" s="5"/>
      <c r="W45" s="5"/>
      <c r="X45" s="5"/>
      <c r="Y45" s="5"/>
      <c r="Z45" s="5"/>
    </row>
    <row r="46" spans="1:26" ht="12.75" customHeight="1">
      <c r="A46" s="25" t="s">
        <v>246</v>
      </c>
      <c r="B46" s="31">
        <v>106042103</v>
      </c>
      <c r="C46" s="27" t="str">
        <f t="shared" ref="C46:C108" si="5">IF(OR(B46&lt;&gt;"",J46&lt;&gt;""),IF($G$4="Recurso",CONCATENATE($G$4," ",$G$5),$G$4),"")</f>
        <v>Cuaderno de Estudio</v>
      </c>
      <c r="D46" s="28" t="s">
        <v>28</v>
      </c>
      <c r="E46" s="28" t="s">
        <v>4</v>
      </c>
      <c r="F46" s="28" t="str">
        <f t="shared" si="1"/>
        <v>CS_11_03_CO_IMG37_small</v>
      </c>
      <c r="G46" s="29" t="str">
        <f ca="1">IF($F46&lt;&gt;"",IF($G$4="Recurso",VLOOKUP($E46,OFFSET('Definición técnica de imagenes'!$A$1,MATCH($G$5,'Definición técnica de imagenes'!$A$1:$A$104,0)-1,1,COUNTIF('Definición técnica de imagenes'!$A$3:$A$102,$G$5),5),5,FALSE),'Definición técnica de imagenes'!$F$16),"")</f>
        <v>526 x 370 px</v>
      </c>
      <c r="H46" s="28" t="str">
        <f t="shared" ref="H46:H108" ca="1" si="6">IF(AND(I46&lt;&gt;"",I46&lt;&gt;0),IF(OR(B46&lt;&gt;"",J46&lt;&gt;""),CONCATENATE($C$7,"_",$A46,IF($G$4="Cuaderno de Estudio","_zoom",CONCATENATE("a",IF(LEFT($G$5,1)="F",".jpg",".png")))),""),"")</f>
        <v>CS_11_03_CO_IMG37_zoom</v>
      </c>
      <c r="I46" s="29"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800 x 600 px</v>
      </c>
      <c r="J46" s="28" t="s">
        <v>247</v>
      </c>
      <c r="K46" s="32"/>
      <c r="L46" s="8"/>
      <c r="M46" s="8"/>
      <c r="N46" s="8"/>
      <c r="O46" s="8"/>
      <c r="P46" s="8"/>
      <c r="Q46" s="5"/>
      <c r="R46" s="5"/>
      <c r="S46" s="5"/>
      <c r="T46" s="5"/>
      <c r="U46" s="5"/>
      <c r="V46" s="5"/>
      <c r="W46" s="5"/>
      <c r="X46" s="5"/>
      <c r="Y46" s="5"/>
      <c r="Z46" s="5"/>
    </row>
    <row r="47" spans="1:26" ht="12.75" customHeight="1">
      <c r="A47" s="25" t="str">
        <f t="shared" ref="A47:A108" si="7">IF(OR(B47&lt;&gt;"",J47&lt;&gt;""),CONCATENATE(LEFT(A46,3),IF(MID(A46,4,2)+1&lt;10,CONCATENATE("0",MID(A46,4,2)+1),MID(A46,4,2)+1)),"")</f>
        <v>IMG38</v>
      </c>
      <c r="B47" s="26" t="s">
        <v>248</v>
      </c>
      <c r="C47" s="27" t="str">
        <f t="shared" si="5"/>
        <v>Cuaderno de Estudio</v>
      </c>
      <c r="D47" s="28" t="s">
        <v>28</v>
      </c>
      <c r="E47" s="28" t="s">
        <v>4</v>
      </c>
      <c r="F47" s="28" t="str">
        <f t="shared" si="1"/>
        <v>CS_11_03_CO_IMG38_small</v>
      </c>
      <c r="G47" s="29" t="str">
        <f ca="1">IF($F47&lt;&gt;"",IF($G$4="Recurso",VLOOKUP($E47,OFFSET('Definición técnica de imagenes'!$A$1,MATCH($G$5,'Definición técnica de imagenes'!$A$1:$A$104,0)-1,1,COUNTIF('Definición técnica de imagenes'!$A$3:$A$102,$G$5),5),5,FALSE),'Definición técnica de imagenes'!$F$16),"")</f>
        <v>526 x 370 px</v>
      </c>
      <c r="H47" s="28" t="str">
        <f t="shared" ca="1" si="6"/>
        <v>CS_11_03_CO_IMG38_zoom</v>
      </c>
      <c r="I47" s="29"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800 x 600 px</v>
      </c>
      <c r="J47" s="28" t="s">
        <v>249</v>
      </c>
      <c r="K47" s="32"/>
      <c r="L47" s="8"/>
      <c r="M47" s="8"/>
      <c r="N47" s="8"/>
      <c r="O47" s="8"/>
      <c r="P47" s="8"/>
      <c r="Q47" s="5"/>
      <c r="R47" s="5"/>
      <c r="S47" s="5"/>
      <c r="T47" s="5"/>
      <c r="U47" s="5"/>
      <c r="V47" s="5"/>
      <c r="W47" s="5"/>
      <c r="X47" s="5"/>
      <c r="Y47" s="5"/>
      <c r="Z47" s="5"/>
    </row>
    <row r="48" spans="1:26" ht="12.75" customHeight="1">
      <c r="A48" s="25" t="str">
        <f t="shared" si="7"/>
        <v/>
      </c>
      <c r="B48" s="25"/>
      <c r="C48" s="27" t="str">
        <f t="shared" si="5"/>
        <v/>
      </c>
      <c r="D48" s="28"/>
      <c r="E48" s="28"/>
      <c r="F48" s="28" t="str">
        <f t="shared" si="1"/>
        <v/>
      </c>
      <c r="G48" s="28" t="str">
        <f ca="1">IF($F48&lt;&gt;"",IF($G$4="Recurso",VLOOKUP($E48,OFFSET('Definición técnica de imagenes'!$A$1,MATCH($G$5,'Definición técnica de imagenes'!$A$1:$A$104,0)-1,1,COUNTIF('Definición técnica de imagenes'!$A$3:$A$102,$G$5),5),5,FALSE),'Definición técnica de imagenes'!$F$16),"")</f>
        <v/>
      </c>
      <c r="H48" s="28" t="str">
        <f t="shared" ca="1" si="6"/>
        <v/>
      </c>
      <c r="I48" s="28"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28"/>
      <c r="K48" s="32"/>
      <c r="L48" s="8"/>
      <c r="M48" s="8"/>
      <c r="N48" s="8"/>
      <c r="O48" s="8"/>
      <c r="P48" s="8"/>
      <c r="Q48" s="5"/>
      <c r="R48" s="5"/>
      <c r="S48" s="5"/>
      <c r="T48" s="5"/>
      <c r="U48" s="5"/>
      <c r="V48" s="5"/>
      <c r="W48" s="5"/>
      <c r="X48" s="5"/>
      <c r="Y48" s="5"/>
      <c r="Z48" s="5"/>
    </row>
    <row r="49" spans="1:26" ht="12.75" customHeight="1">
      <c r="A49" s="25" t="str">
        <f t="shared" si="7"/>
        <v/>
      </c>
      <c r="B49" s="25"/>
      <c r="C49" s="27" t="str">
        <f t="shared" si="5"/>
        <v/>
      </c>
      <c r="D49" s="28"/>
      <c r="E49" s="28"/>
      <c r="F49" s="28" t="str">
        <f t="shared" si="1"/>
        <v/>
      </c>
      <c r="G49" s="28" t="str">
        <f ca="1">IF($F49&lt;&gt;"",IF($G$4="Recurso",VLOOKUP($E49,OFFSET('Definición técnica de imagenes'!$A$1,MATCH($G$5,'Definición técnica de imagenes'!$A$1:$A$104,0)-1,1,COUNTIF('Definición técnica de imagenes'!$A$3:$A$102,$G$5),5),5,FALSE),'Definición técnica de imagenes'!$F$16),"")</f>
        <v/>
      </c>
      <c r="H49" s="28" t="str">
        <f t="shared" ca="1" si="6"/>
        <v/>
      </c>
      <c r="I49" s="28"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28"/>
      <c r="K49" s="32"/>
      <c r="L49" s="8"/>
      <c r="M49" s="8"/>
      <c r="N49" s="8"/>
      <c r="O49" s="8"/>
      <c r="P49" s="8"/>
      <c r="Q49" s="5"/>
      <c r="R49" s="5"/>
      <c r="S49" s="5"/>
      <c r="T49" s="5"/>
      <c r="U49" s="5"/>
      <c r="V49" s="5"/>
      <c r="W49" s="5"/>
      <c r="X49" s="5"/>
      <c r="Y49" s="5"/>
      <c r="Z49" s="5"/>
    </row>
    <row r="50" spans="1:26" ht="12.75" customHeight="1">
      <c r="A50" s="25" t="str">
        <f t="shared" si="7"/>
        <v/>
      </c>
      <c r="B50" s="25"/>
      <c r="C50" s="27" t="str">
        <f t="shared" si="5"/>
        <v/>
      </c>
      <c r="D50" s="28"/>
      <c r="E50" s="28"/>
      <c r="F50" s="28" t="str">
        <f t="shared" si="1"/>
        <v/>
      </c>
      <c r="G50" s="28" t="str">
        <f ca="1">IF($F50&lt;&gt;"",IF($G$4="Recurso",VLOOKUP($E50,OFFSET('Definición técnica de imagenes'!$A$1,MATCH($G$5,'Definición técnica de imagenes'!$A$1:$A$104,0)-1,1,COUNTIF('Definición técnica de imagenes'!$A$3:$A$102,$G$5),5),5,FALSE),'Definición técnica de imagenes'!$F$16),"")</f>
        <v/>
      </c>
      <c r="H50" s="28" t="str">
        <f t="shared" ca="1" si="6"/>
        <v/>
      </c>
      <c r="I50" s="28"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28"/>
      <c r="K50" s="32"/>
      <c r="L50" s="8"/>
      <c r="M50" s="8"/>
      <c r="N50" s="8"/>
      <c r="O50" s="8"/>
      <c r="P50" s="8"/>
      <c r="Q50" s="5"/>
      <c r="R50" s="5"/>
      <c r="S50" s="5"/>
      <c r="T50" s="5"/>
      <c r="U50" s="5"/>
      <c r="V50" s="5"/>
      <c r="W50" s="5"/>
      <c r="X50" s="5"/>
      <c r="Y50" s="5"/>
      <c r="Z50" s="5"/>
    </row>
    <row r="51" spans="1:26" ht="12.75" customHeight="1">
      <c r="A51" s="25" t="str">
        <f t="shared" si="7"/>
        <v/>
      </c>
      <c r="B51" s="25"/>
      <c r="C51" s="27" t="str">
        <f t="shared" si="5"/>
        <v/>
      </c>
      <c r="D51" s="28"/>
      <c r="E51" s="28"/>
      <c r="F51" s="28" t="str">
        <f t="shared" si="1"/>
        <v/>
      </c>
      <c r="G51" s="28" t="str">
        <f ca="1">IF($F51&lt;&gt;"",IF($G$4="Recurso",VLOOKUP($E51,OFFSET('Definición técnica de imagenes'!$A$1,MATCH($G$5,'Definición técnica de imagenes'!$A$1:$A$104,0)-1,1,COUNTIF('Definición técnica de imagenes'!$A$3:$A$102,$G$5),5),5,FALSE),'Definición técnica de imagenes'!$F$16),"")</f>
        <v/>
      </c>
      <c r="H51" s="28" t="str">
        <f t="shared" ca="1" si="6"/>
        <v/>
      </c>
      <c r="I51" s="28"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28"/>
      <c r="K51" s="32"/>
      <c r="L51" s="8"/>
      <c r="M51" s="8"/>
      <c r="N51" s="8"/>
      <c r="O51" s="8"/>
      <c r="P51" s="8"/>
      <c r="Q51" s="5"/>
      <c r="R51" s="5"/>
      <c r="S51" s="5"/>
      <c r="T51" s="5"/>
      <c r="U51" s="5"/>
      <c r="V51" s="5"/>
      <c r="W51" s="5"/>
      <c r="X51" s="5"/>
      <c r="Y51" s="5"/>
      <c r="Z51" s="5"/>
    </row>
    <row r="52" spans="1:26" ht="12.75" customHeight="1">
      <c r="A52" s="25" t="str">
        <f t="shared" si="7"/>
        <v/>
      </c>
      <c r="B52" s="25"/>
      <c r="C52" s="27" t="str">
        <f t="shared" si="5"/>
        <v/>
      </c>
      <c r="D52" s="28"/>
      <c r="E52" s="28"/>
      <c r="F52" s="28" t="str">
        <f t="shared" si="1"/>
        <v/>
      </c>
      <c r="G52" s="28" t="str">
        <f ca="1">IF($F52&lt;&gt;"",IF($G$4="Recurso",VLOOKUP($E52,OFFSET('Definición técnica de imagenes'!$A$1,MATCH($G$5,'Definición técnica de imagenes'!$A$1:$A$104,0)-1,1,COUNTIF('Definición técnica de imagenes'!$A$3:$A$102,$G$5),5),5,FALSE),'Definición técnica de imagenes'!$F$16),"")</f>
        <v/>
      </c>
      <c r="H52" s="28" t="str">
        <f t="shared" ca="1" si="6"/>
        <v/>
      </c>
      <c r="I52" s="28"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28"/>
      <c r="K52" s="32"/>
      <c r="L52" s="8"/>
      <c r="M52" s="8"/>
      <c r="N52" s="8"/>
      <c r="O52" s="8"/>
      <c r="P52" s="8"/>
      <c r="Q52" s="5"/>
      <c r="R52" s="5"/>
      <c r="S52" s="5"/>
      <c r="T52" s="5"/>
      <c r="U52" s="5"/>
      <c r="V52" s="5"/>
      <c r="W52" s="5"/>
      <c r="X52" s="5"/>
      <c r="Y52" s="5"/>
      <c r="Z52" s="5"/>
    </row>
    <row r="53" spans="1:26" ht="12.75" customHeight="1">
      <c r="A53" s="25" t="str">
        <f t="shared" si="7"/>
        <v/>
      </c>
      <c r="B53" s="25"/>
      <c r="C53" s="27" t="str">
        <f t="shared" si="5"/>
        <v/>
      </c>
      <c r="D53" s="28"/>
      <c r="E53" s="28"/>
      <c r="F53" s="28" t="str">
        <f t="shared" si="1"/>
        <v/>
      </c>
      <c r="G53" s="28" t="str">
        <f ca="1">IF($F53&lt;&gt;"",IF($G$4="Recurso",VLOOKUP($E53,OFFSET('Definición técnica de imagenes'!$A$1,MATCH($G$5,'Definición técnica de imagenes'!$A$1:$A$104,0)-1,1,COUNTIF('Definición técnica de imagenes'!$A$3:$A$102,$G$5),5),5,FALSE),'Definición técnica de imagenes'!$F$16),"")</f>
        <v/>
      </c>
      <c r="H53" s="28" t="str">
        <f t="shared" ca="1" si="6"/>
        <v/>
      </c>
      <c r="I53" s="28"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28"/>
      <c r="K53" s="32"/>
      <c r="L53" s="8"/>
      <c r="M53" s="8"/>
      <c r="N53" s="8"/>
      <c r="O53" s="8"/>
      <c r="P53" s="8"/>
      <c r="Q53" s="5"/>
      <c r="R53" s="5"/>
      <c r="S53" s="5"/>
      <c r="T53" s="5"/>
      <c r="U53" s="5"/>
      <c r="V53" s="5"/>
      <c r="W53" s="5"/>
      <c r="X53" s="5"/>
      <c r="Y53" s="5"/>
      <c r="Z53" s="5"/>
    </row>
    <row r="54" spans="1:26" ht="12.75" customHeight="1">
      <c r="A54" s="25" t="str">
        <f t="shared" si="7"/>
        <v/>
      </c>
      <c r="B54" s="25"/>
      <c r="C54" s="27" t="str">
        <f t="shared" si="5"/>
        <v/>
      </c>
      <c r="D54" s="28"/>
      <c r="E54" s="28"/>
      <c r="F54" s="28" t="str">
        <f t="shared" si="1"/>
        <v/>
      </c>
      <c r="G54" s="28" t="str">
        <f ca="1">IF($F54&lt;&gt;"",IF($G$4="Recurso",VLOOKUP($E54,OFFSET('Definición técnica de imagenes'!$A$1,MATCH($G$5,'Definición técnica de imagenes'!$A$1:$A$104,0)-1,1,COUNTIF('Definición técnica de imagenes'!$A$3:$A$102,$G$5),5),5,FALSE),'Definición técnica de imagenes'!$F$16),"")</f>
        <v/>
      </c>
      <c r="H54" s="28" t="str">
        <f t="shared" ca="1" si="6"/>
        <v/>
      </c>
      <c r="I54" s="28"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28"/>
      <c r="K54" s="32"/>
      <c r="L54" s="8"/>
      <c r="M54" s="8"/>
      <c r="N54" s="8"/>
      <c r="O54" s="8"/>
      <c r="P54" s="8"/>
      <c r="Q54" s="5"/>
      <c r="R54" s="5"/>
      <c r="S54" s="5"/>
      <c r="T54" s="5"/>
      <c r="U54" s="5"/>
      <c r="V54" s="5"/>
      <c r="W54" s="5"/>
      <c r="X54" s="5"/>
      <c r="Y54" s="5"/>
      <c r="Z54" s="5"/>
    </row>
    <row r="55" spans="1:26" ht="12.75" customHeight="1">
      <c r="A55" s="25" t="str">
        <f t="shared" si="7"/>
        <v/>
      </c>
      <c r="B55" s="25"/>
      <c r="C55" s="27" t="str">
        <f t="shared" si="5"/>
        <v/>
      </c>
      <c r="D55" s="28"/>
      <c r="E55" s="28"/>
      <c r="F55" s="28" t="str">
        <f t="shared" si="1"/>
        <v/>
      </c>
      <c r="G55" s="28" t="str">
        <f ca="1">IF($F55&lt;&gt;"",IF($G$4="Recurso",VLOOKUP($E55,OFFSET('Definición técnica de imagenes'!$A$1,MATCH($G$5,'Definición técnica de imagenes'!$A$1:$A$104,0)-1,1,COUNTIF('Definición técnica de imagenes'!$A$3:$A$102,$G$5),5),5,FALSE),'Definición técnica de imagenes'!$F$16),"")</f>
        <v/>
      </c>
      <c r="H55" s="28" t="str">
        <f t="shared" ca="1" si="6"/>
        <v/>
      </c>
      <c r="I55" s="28"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28"/>
      <c r="K55" s="32"/>
      <c r="L55" s="8"/>
      <c r="M55" s="8"/>
      <c r="N55" s="8"/>
      <c r="O55" s="8"/>
      <c r="P55" s="8"/>
      <c r="Q55" s="5"/>
      <c r="R55" s="5"/>
      <c r="S55" s="5"/>
      <c r="T55" s="5"/>
      <c r="U55" s="5"/>
      <c r="V55" s="5"/>
      <c r="W55" s="5"/>
      <c r="X55" s="5"/>
      <c r="Y55" s="5"/>
      <c r="Z55" s="5"/>
    </row>
    <row r="56" spans="1:26" ht="12.75" customHeight="1">
      <c r="A56" s="25" t="str">
        <f t="shared" si="7"/>
        <v/>
      </c>
      <c r="B56" s="25"/>
      <c r="C56" s="27" t="str">
        <f t="shared" si="5"/>
        <v/>
      </c>
      <c r="D56" s="28"/>
      <c r="E56" s="28"/>
      <c r="F56" s="28" t="str">
        <f t="shared" si="1"/>
        <v/>
      </c>
      <c r="G56" s="28" t="str">
        <f ca="1">IF($F56&lt;&gt;"",IF($G$4="Recurso",VLOOKUP($E56,OFFSET('Definición técnica de imagenes'!$A$1,MATCH($G$5,'Definición técnica de imagenes'!$A$1:$A$104,0)-1,1,COUNTIF('Definición técnica de imagenes'!$A$3:$A$102,$G$5),5),5,FALSE),'Definición técnica de imagenes'!$F$16),"")</f>
        <v/>
      </c>
      <c r="H56" s="28" t="str">
        <f t="shared" ca="1" si="6"/>
        <v/>
      </c>
      <c r="I56" s="28"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28"/>
      <c r="K56" s="32"/>
      <c r="L56" s="8"/>
      <c r="M56" s="8"/>
      <c r="N56" s="8"/>
      <c r="O56" s="8"/>
      <c r="P56" s="8"/>
      <c r="Q56" s="5"/>
      <c r="R56" s="5"/>
      <c r="S56" s="5"/>
      <c r="T56" s="5"/>
      <c r="U56" s="5"/>
      <c r="V56" s="5"/>
      <c r="W56" s="5"/>
      <c r="X56" s="5"/>
      <c r="Y56" s="5"/>
      <c r="Z56" s="5"/>
    </row>
    <row r="57" spans="1:26" ht="12.75" customHeight="1">
      <c r="A57" s="25" t="str">
        <f t="shared" si="7"/>
        <v/>
      </c>
      <c r="B57" s="25"/>
      <c r="C57" s="27" t="str">
        <f t="shared" si="5"/>
        <v/>
      </c>
      <c r="D57" s="28"/>
      <c r="E57" s="28"/>
      <c r="F57" s="28" t="str">
        <f t="shared" si="1"/>
        <v/>
      </c>
      <c r="G57" s="28" t="str">
        <f ca="1">IF($F57&lt;&gt;"",IF($G$4="Recurso",VLOOKUP($E57,OFFSET('Definición técnica de imagenes'!$A$1,MATCH($G$5,'Definición técnica de imagenes'!$A$1:$A$104,0)-1,1,COUNTIF('Definición técnica de imagenes'!$A$3:$A$102,$G$5),5),5,FALSE),'Definición técnica de imagenes'!$F$16),"")</f>
        <v/>
      </c>
      <c r="H57" s="28" t="str">
        <f t="shared" ca="1" si="6"/>
        <v/>
      </c>
      <c r="I57" s="28"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28"/>
      <c r="K57" s="32"/>
      <c r="L57" s="8"/>
      <c r="M57" s="8"/>
      <c r="N57" s="8"/>
      <c r="O57" s="8"/>
      <c r="P57" s="8"/>
      <c r="Q57" s="5"/>
      <c r="R57" s="5"/>
      <c r="S57" s="5"/>
      <c r="T57" s="5"/>
      <c r="U57" s="5"/>
      <c r="V57" s="5"/>
      <c r="W57" s="5"/>
      <c r="X57" s="5"/>
      <c r="Y57" s="5"/>
      <c r="Z57" s="5"/>
    </row>
    <row r="58" spans="1:26" ht="12.75" customHeight="1">
      <c r="A58" s="25" t="str">
        <f t="shared" si="7"/>
        <v/>
      </c>
      <c r="B58" s="25"/>
      <c r="C58" s="27" t="str">
        <f t="shared" si="5"/>
        <v/>
      </c>
      <c r="D58" s="28"/>
      <c r="E58" s="28"/>
      <c r="F58" s="28" t="str">
        <f t="shared" si="1"/>
        <v/>
      </c>
      <c r="G58" s="28" t="str">
        <f ca="1">IF($F58&lt;&gt;"",IF($G$4="Recurso",VLOOKUP($E58,OFFSET('Definición técnica de imagenes'!$A$1,MATCH($G$5,'Definición técnica de imagenes'!$A$1:$A$104,0)-1,1,COUNTIF('Definición técnica de imagenes'!$A$3:$A$102,$G$5),5),5,FALSE),'Definición técnica de imagenes'!$F$16),"")</f>
        <v/>
      </c>
      <c r="H58" s="28" t="str">
        <f t="shared" ca="1" si="6"/>
        <v/>
      </c>
      <c r="I58" s="28"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28"/>
      <c r="K58" s="32"/>
      <c r="L58" s="8"/>
      <c r="M58" s="8"/>
      <c r="N58" s="8"/>
      <c r="O58" s="8"/>
      <c r="P58" s="8"/>
      <c r="Q58" s="5"/>
      <c r="R58" s="5"/>
      <c r="S58" s="5"/>
      <c r="T58" s="5"/>
      <c r="U58" s="5"/>
      <c r="V58" s="5"/>
      <c r="W58" s="5"/>
      <c r="X58" s="5"/>
      <c r="Y58" s="5"/>
      <c r="Z58" s="5"/>
    </row>
    <row r="59" spans="1:26" ht="12.75" customHeight="1">
      <c r="A59" s="25" t="str">
        <f t="shared" si="7"/>
        <v/>
      </c>
      <c r="B59" s="25"/>
      <c r="C59" s="27" t="str">
        <f t="shared" si="5"/>
        <v/>
      </c>
      <c r="D59" s="28"/>
      <c r="E59" s="28"/>
      <c r="F59" s="28" t="str">
        <f t="shared" si="1"/>
        <v/>
      </c>
      <c r="G59" s="28" t="str">
        <f ca="1">IF($F59&lt;&gt;"",IF($G$4="Recurso",VLOOKUP($E59,OFFSET('Definición técnica de imagenes'!$A$1,MATCH($G$5,'Definición técnica de imagenes'!$A$1:$A$104,0)-1,1,COUNTIF('Definición técnica de imagenes'!$A$3:$A$102,$G$5),5),5,FALSE),'Definición técnica de imagenes'!$F$16),"")</f>
        <v/>
      </c>
      <c r="H59" s="28" t="str">
        <f t="shared" ca="1" si="6"/>
        <v/>
      </c>
      <c r="I59" s="28"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28"/>
      <c r="K59" s="32"/>
      <c r="L59" s="8"/>
      <c r="M59" s="8"/>
      <c r="N59" s="8"/>
      <c r="O59" s="8"/>
      <c r="P59" s="8"/>
      <c r="Q59" s="5"/>
      <c r="R59" s="5"/>
      <c r="S59" s="5"/>
      <c r="T59" s="5"/>
      <c r="U59" s="5"/>
      <c r="V59" s="5"/>
      <c r="W59" s="5"/>
      <c r="X59" s="5"/>
      <c r="Y59" s="5"/>
      <c r="Z59" s="5"/>
    </row>
    <row r="60" spans="1:26" ht="12.75" customHeight="1">
      <c r="A60" s="25" t="str">
        <f t="shared" si="7"/>
        <v/>
      </c>
      <c r="B60" s="25"/>
      <c r="C60" s="27" t="str">
        <f t="shared" si="5"/>
        <v/>
      </c>
      <c r="D60" s="28"/>
      <c r="E60" s="28"/>
      <c r="F60" s="28" t="str">
        <f t="shared" si="1"/>
        <v/>
      </c>
      <c r="G60" s="28" t="str">
        <f ca="1">IF($F60&lt;&gt;"",IF($G$4="Recurso",VLOOKUP($E60,OFFSET('Definición técnica de imagenes'!$A$1,MATCH($G$5,'Definición técnica de imagenes'!$A$1:$A$104,0)-1,1,COUNTIF('Definición técnica de imagenes'!$A$3:$A$102,$G$5),5),5,FALSE),'Definición técnica de imagenes'!$F$16),"")</f>
        <v/>
      </c>
      <c r="H60" s="28" t="str">
        <f t="shared" ca="1" si="6"/>
        <v/>
      </c>
      <c r="I60" s="28"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28"/>
      <c r="K60" s="32"/>
      <c r="L60" s="8"/>
      <c r="M60" s="8"/>
      <c r="N60" s="8"/>
      <c r="O60" s="8"/>
      <c r="P60" s="8"/>
      <c r="Q60" s="5"/>
      <c r="R60" s="5"/>
      <c r="S60" s="5"/>
      <c r="T60" s="5"/>
      <c r="U60" s="5"/>
      <c r="V60" s="5"/>
      <c r="W60" s="5"/>
      <c r="X60" s="5"/>
      <c r="Y60" s="5"/>
      <c r="Z60" s="5"/>
    </row>
    <row r="61" spans="1:26" ht="12.75" customHeight="1">
      <c r="A61" s="25" t="str">
        <f t="shared" si="7"/>
        <v/>
      </c>
      <c r="B61" s="25"/>
      <c r="C61" s="27" t="str">
        <f t="shared" si="5"/>
        <v/>
      </c>
      <c r="D61" s="28"/>
      <c r="E61" s="28"/>
      <c r="F61" s="28" t="str">
        <f t="shared" si="1"/>
        <v/>
      </c>
      <c r="G61" s="28" t="str">
        <f ca="1">IF($F61&lt;&gt;"",IF($G$4="Recurso",VLOOKUP($E61,OFFSET('Definición técnica de imagenes'!$A$1,MATCH($G$5,'Definición técnica de imagenes'!$A$1:$A$104,0)-1,1,COUNTIF('Definición técnica de imagenes'!$A$3:$A$102,$G$5),5),5,FALSE),'Definición técnica de imagenes'!$F$16),"")</f>
        <v/>
      </c>
      <c r="H61" s="28" t="str">
        <f t="shared" ca="1" si="6"/>
        <v/>
      </c>
      <c r="I61" s="28"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28"/>
      <c r="K61" s="32"/>
      <c r="L61" s="8"/>
      <c r="M61" s="8"/>
      <c r="N61" s="8"/>
      <c r="O61" s="8"/>
      <c r="P61" s="8"/>
      <c r="Q61" s="5"/>
      <c r="R61" s="5"/>
      <c r="S61" s="5"/>
      <c r="T61" s="5"/>
      <c r="U61" s="5"/>
      <c r="V61" s="5"/>
      <c r="W61" s="5"/>
      <c r="X61" s="5"/>
      <c r="Y61" s="5"/>
      <c r="Z61" s="5"/>
    </row>
    <row r="62" spans="1:26" ht="12.75" customHeight="1">
      <c r="A62" s="25" t="str">
        <f t="shared" si="7"/>
        <v/>
      </c>
      <c r="B62" s="25"/>
      <c r="C62" s="27" t="str">
        <f t="shared" si="5"/>
        <v/>
      </c>
      <c r="D62" s="28"/>
      <c r="E62" s="28"/>
      <c r="F62" s="28" t="str">
        <f t="shared" si="1"/>
        <v/>
      </c>
      <c r="G62" s="28" t="str">
        <f ca="1">IF($F62&lt;&gt;"",IF($G$4="Recurso",VLOOKUP($E62,OFFSET('Definición técnica de imagenes'!$A$1,MATCH($G$5,'Definición técnica de imagenes'!$A$1:$A$104,0)-1,1,COUNTIF('Definición técnica de imagenes'!$A$3:$A$102,$G$5),5),5,FALSE),'Definición técnica de imagenes'!$F$16),"")</f>
        <v/>
      </c>
      <c r="H62" s="28" t="str">
        <f t="shared" ca="1" si="6"/>
        <v/>
      </c>
      <c r="I62" s="28"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28"/>
      <c r="K62" s="32"/>
      <c r="L62" s="8"/>
      <c r="M62" s="8"/>
      <c r="N62" s="8"/>
      <c r="O62" s="8"/>
      <c r="P62" s="8"/>
      <c r="Q62" s="5"/>
      <c r="R62" s="5"/>
      <c r="S62" s="5"/>
      <c r="T62" s="5"/>
      <c r="U62" s="5"/>
      <c r="V62" s="5"/>
      <c r="W62" s="5"/>
      <c r="X62" s="5"/>
      <c r="Y62" s="5"/>
      <c r="Z62" s="5"/>
    </row>
    <row r="63" spans="1:26" ht="12.75" customHeight="1">
      <c r="A63" s="25" t="str">
        <f t="shared" si="7"/>
        <v/>
      </c>
      <c r="B63" s="25"/>
      <c r="C63" s="27" t="str">
        <f t="shared" si="5"/>
        <v/>
      </c>
      <c r="D63" s="28"/>
      <c r="E63" s="28"/>
      <c r="F63" s="28" t="str">
        <f t="shared" si="1"/>
        <v/>
      </c>
      <c r="G63" s="28" t="str">
        <f ca="1">IF($F63&lt;&gt;"",IF($G$4="Recurso",VLOOKUP($E63,OFFSET('Definición técnica de imagenes'!$A$1,MATCH($G$5,'Definición técnica de imagenes'!$A$1:$A$104,0)-1,1,COUNTIF('Definición técnica de imagenes'!$A$3:$A$102,$G$5),5),5,FALSE),'Definición técnica de imagenes'!$F$16),"")</f>
        <v/>
      </c>
      <c r="H63" s="28" t="str">
        <f t="shared" ca="1" si="6"/>
        <v/>
      </c>
      <c r="I63" s="28"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28"/>
      <c r="K63" s="32"/>
      <c r="L63" s="8"/>
      <c r="M63" s="8"/>
      <c r="N63" s="8"/>
      <c r="O63" s="8"/>
      <c r="P63" s="8"/>
      <c r="Q63" s="5"/>
      <c r="R63" s="5"/>
      <c r="S63" s="5"/>
      <c r="T63" s="5"/>
      <c r="U63" s="5"/>
      <c r="V63" s="5"/>
      <c r="W63" s="5"/>
      <c r="X63" s="5"/>
      <c r="Y63" s="5"/>
      <c r="Z63" s="5"/>
    </row>
    <row r="64" spans="1:26" ht="12.75" customHeight="1">
      <c r="A64" s="25" t="str">
        <f t="shared" si="7"/>
        <v/>
      </c>
      <c r="B64" s="25"/>
      <c r="C64" s="27" t="str">
        <f t="shared" si="5"/>
        <v/>
      </c>
      <c r="D64" s="28"/>
      <c r="E64" s="28"/>
      <c r="F64" s="28" t="str">
        <f t="shared" si="1"/>
        <v/>
      </c>
      <c r="G64" s="28" t="str">
        <f ca="1">IF($F64&lt;&gt;"",IF($G$4="Recurso",VLOOKUP($E64,OFFSET('Definición técnica de imagenes'!$A$1,MATCH($G$5,'Definición técnica de imagenes'!$A$1:$A$104,0)-1,1,COUNTIF('Definición técnica de imagenes'!$A$3:$A$102,$G$5),5),5,FALSE),'Definición técnica de imagenes'!$F$16),"")</f>
        <v/>
      </c>
      <c r="H64" s="28" t="str">
        <f t="shared" ca="1" si="6"/>
        <v/>
      </c>
      <c r="I64" s="28"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28"/>
      <c r="K64" s="32"/>
      <c r="L64" s="8"/>
      <c r="M64" s="8"/>
      <c r="N64" s="8"/>
      <c r="O64" s="8"/>
      <c r="P64" s="8"/>
      <c r="Q64" s="5"/>
      <c r="R64" s="5"/>
      <c r="S64" s="5"/>
      <c r="T64" s="5"/>
      <c r="U64" s="5"/>
      <c r="V64" s="5"/>
      <c r="W64" s="5"/>
      <c r="X64" s="5"/>
      <c r="Y64" s="5"/>
      <c r="Z64" s="5"/>
    </row>
    <row r="65" spans="1:26" ht="12.75" customHeight="1">
      <c r="A65" s="25" t="str">
        <f t="shared" si="7"/>
        <v/>
      </c>
      <c r="B65" s="25"/>
      <c r="C65" s="27" t="str">
        <f t="shared" si="5"/>
        <v/>
      </c>
      <c r="D65" s="28"/>
      <c r="E65" s="28"/>
      <c r="F65" s="28" t="str">
        <f t="shared" si="1"/>
        <v/>
      </c>
      <c r="G65" s="28" t="str">
        <f ca="1">IF($F65&lt;&gt;"",IF($G$4="Recurso",VLOOKUP($E65,OFFSET('Definición técnica de imagenes'!$A$1,MATCH($G$5,'Definición técnica de imagenes'!$A$1:$A$104,0)-1,1,COUNTIF('Definición técnica de imagenes'!$A$3:$A$102,$G$5),5),5,FALSE),'Definición técnica de imagenes'!$F$16),"")</f>
        <v/>
      </c>
      <c r="H65" s="28" t="str">
        <f t="shared" ca="1" si="6"/>
        <v/>
      </c>
      <c r="I65" s="28"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28"/>
      <c r="K65" s="32"/>
      <c r="L65" s="8"/>
      <c r="M65" s="8"/>
      <c r="N65" s="8"/>
      <c r="O65" s="8"/>
      <c r="P65" s="8"/>
      <c r="Q65" s="5"/>
      <c r="R65" s="5"/>
      <c r="S65" s="5"/>
      <c r="T65" s="5"/>
      <c r="U65" s="5"/>
      <c r="V65" s="5"/>
      <c r="W65" s="5"/>
      <c r="X65" s="5"/>
      <c r="Y65" s="5"/>
      <c r="Z65" s="5"/>
    </row>
    <row r="66" spans="1:26" ht="12.75" customHeight="1">
      <c r="A66" s="25" t="str">
        <f t="shared" si="7"/>
        <v/>
      </c>
      <c r="B66" s="25"/>
      <c r="C66" s="27" t="str">
        <f t="shared" si="5"/>
        <v/>
      </c>
      <c r="D66" s="28"/>
      <c r="E66" s="28"/>
      <c r="F66" s="28" t="str">
        <f t="shared" si="1"/>
        <v/>
      </c>
      <c r="G66" s="28" t="str">
        <f ca="1">IF($F66&lt;&gt;"",IF($G$4="Recurso",VLOOKUP($E66,OFFSET('Definición técnica de imagenes'!$A$1,MATCH($G$5,'Definición técnica de imagenes'!$A$1:$A$104,0)-1,1,COUNTIF('Definición técnica de imagenes'!$A$3:$A$102,$G$5),5),5,FALSE),'Definición técnica de imagenes'!$F$16),"")</f>
        <v/>
      </c>
      <c r="H66" s="28" t="str">
        <f t="shared" ca="1" si="6"/>
        <v/>
      </c>
      <c r="I66" s="28"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28"/>
      <c r="K66" s="32"/>
      <c r="L66" s="8"/>
      <c r="M66" s="8"/>
      <c r="N66" s="8"/>
      <c r="O66" s="8"/>
      <c r="P66" s="8"/>
      <c r="Q66" s="5"/>
      <c r="R66" s="5"/>
      <c r="S66" s="5"/>
      <c r="T66" s="5"/>
      <c r="U66" s="5"/>
      <c r="V66" s="5"/>
      <c r="W66" s="5"/>
      <c r="X66" s="5"/>
      <c r="Y66" s="5"/>
      <c r="Z66" s="5"/>
    </row>
    <row r="67" spans="1:26" ht="12.75" customHeight="1">
      <c r="A67" s="25" t="str">
        <f t="shared" si="7"/>
        <v/>
      </c>
      <c r="B67" s="25"/>
      <c r="C67" s="27" t="str">
        <f t="shared" si="5"/>
        <v/>
      </c>
      <c r="D67" s="28"/>
      <c r="E67" s="28"/>
      <c r="F67" s="28" t="str">
        <f t="shared" si="1"/>
        <v/>
      </c>
      <c r="G67" s="28" t="str">
        <f ca="1">IF($F67&lt;&gt;"",IF($G$4="Recurso",VLOOKUP($E67,OFFSET('Definición técnica de imagenes'!$A$1,MATCH($G$5,'Definición técnica de imagenes'!$A$1:$A$104,0)-1,1,COUNTIF('Definición técnica de imagenes'!$A$3:$A$102,$G$5),5),5,FALSE),'Definición técnica de imagenes'!$F$16),"")</f>
        <v/>
      </c>
      <c r="H67" s="28" t="str">
        <f t="shared" ca="1" si="6"/>
        <v/>
      </c>
      <c r="I67" s="28"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28"/>
      <c r="K67" s="32"/>
      <c r="L67" s="8"/>
      <c r="M67" s="8"/>
      <c r="N67" s="8"/>
      <c r="O67" s="8"/>
      <c r="P67" s="8"/>
      <c r="Q67" s="5"/>
      <c r="R67" s="5"/>
      <c r="S67" s="5"/>
      <c r="T67" s="5"/>
      <c r="U67" s="5"/>
      <c r="V67" s="5"/>
      <c r="W67" s="5"/>
      <c r="X67" s="5"/>
      <c r="Y67" s="5"/>
      <c r="Z67" s="5"/>
    </row>
    <row r="68" spans="1:26" ht="12.75" customHeight="1">
      <c r="A68" s="25" t="str">
        <f t="shared" si="7"/>
        <v/>
      </c>
      <c r="B68" s="25"/>
      <c r="C68" s="27" t="str">
        <f t="shared" si="5"/>
        <v/>
      </c>
      <c r="D68" s="28"/>
      <c r="E68" s="28"/>
      <c r="F68" s="28" t="str">
        <f t="shared" si="1"/>
        <v/>
      </c>
      <c r="G68" s="28" t="str">
        <f ca="1">IF($F68&lt;&gt;"",IF($G$4="Recurso",VLOOKUP($E68,OFFSET('Definición técnica de imagenes'!$A$1,MATCH($G$5,'Definición técnica de imagenes'!$A$1:$A$104,0)-1,1,COUNTIF('Definición técnica de imagenes'!$A$3:$A$102,$G$5),5),5,FALSE),'Definición técnica de imagenes'!$F$16),"")</f>
        <v/>
      </c>
      <c r="H68" s="28" t="str">
        <f t="shared" ca="1" si="6"/>
        <v/>
      </c>
      <c r="I68" s="28"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28"/>
      <c r="K68" s="32"/>
      <c r="L68" s="8"/>
      <c r="M68" s="8"/>
      <c r="N68" s="8"/>
      <c r="O68" s="8"/>
      <c r="P68" s="8"/>
      <c r="Q68" s="5"/>
      <c r="R68" s="5"/>
      <c r="S68" s="5"/>
      <c r="T68" s="5"/>
      <c r="U68" s="5"/>
      <c r="V68" s="5"/>
      <c r="W68" s="5"/>
      <c r="X68" s="5"/>
      <c r="Y68" s="5"/>
      <c r="Z68" s="5"/>
    </row>
    <row r="69" spans="1:26" ht="12.75" customHeight="1">
      <c r="A69" s="25" t="str">
        <f t="shared" si="7"/>
        <v/>
      </c>
      <c r="B69" s="25"/>
      <c r="C69" s="27" t="str">
        <f t="shared" si="5"/>
        <v/>
      </c>
      <c r="D69" s="28"/>
      <c r="E69" s="28"/>
      <c r="F69" s="28" t="str">
        <f t="shared" si="1"/>
        <v/>
      </c>
      <c r="G69" s="28" t="str">
        <f ca="1">IF($F69&lt;&gt;"",IF($G$4="Recurso",VLOOKUP($E69,OFFSET('Definición técnica de imagenes'!$A$1,MATCH($G$5,'Definición técnica de imagenes'!$A$1:$A$104,0)-1,1,COUNTIF('Definición técnica de imagenes'!$A$3:$A$102,$G$5),5),5,FALSE),'Definición técnica de imagenes'!$F$16),"")</f>
        <v/>
      </c>
      <c r="H69" s="28" t="str">
        <f t="shared" ca="1" si="6"/>
        <v/>
      </c>
      <c r="I69" s="28"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28"/>
      <c r="K69" s="32"/>
      <c r="L69" s="8"/>
      <c r="M69" s="8"/>
      <c r="N69" s="8"/>
      <c r="O69" s="8"/>
      <c r="P69" s="8"/>
      <c r="Q69" s="5"/>
      <c r="R69" s="5"/>
      <c r="S69" s="5"/>
      <c r="T69" s="5"/>
      <c r="U69" s="5"/>
      <c r="V69" s="5"/>
      <c r="W69" s="5"/>
      <c r="X69" s="5"/>
      <c r="Y69" s="5"/>
      <c r="Z69" s="5"/>
    </row>
    <row r="70" spans="1:26" ht="12.75" customHeight="1">
      <c r="A70" s="25" t="str">
        <f t="shared" si="7"/>
        <v/>
      </c>
      <c r="B70" s="25"/>
      <c r="C70" s="27" t="str">
        <f t="shared" si="5"/>
        <v/>
      </c>
      <c r="D70" s="28"/>
      <c r="E70" s="28"/>
      <c r="F70" s="28" t="str">
        <f t="shared" si="1"/>
        <v/>
      </c>
      <c r="G70" s="28" t="str">
        <f ca="1">IF($F70&lt;&gt;"",IF($G$4="Recurso",VLOOKUP($E70,OFFSET('Definición técnica de imagenes'!$A$1,MATCH($G$5,'Definición técnica de imagenes'!$A$1:$A$104,0)-1,1,COUNTIF('Definición técnica de imagenes'!$A$3:$A$102,$G$5),5),5,FALSE),'Definición técnica de imagenes'!$F$16),"")</f>
        <v/>
      </c>
      <c r="H70" s="28" t="str">
        <f t="shared" ca="1" si="6"/>
        <v/>
      </c>
      <c r="I70" s="28"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28"/>
      <c r="K70" s="32"/>
      <c r="L70" s="8"/>
      <c r="M70" s="8"/>
      <c r="N70" s="8"/>
      <c r="O70" s="8"/>
      <c r="P70" s="8"/>
      <c r="Q70" s="5"/>
      <c r="R70" s="5"/>
      <c r="S70" s="5"/>
      <c r="T70" s="5"/>
      <c r="U70" s="5"/>
      <c r="V70" s="5"/>
      <c r="W70" s="5"/>
      <c r="X70" s="5"/>
      <c r="Y70" s="5"/>
      <c r="Z70" s="5"/>
    </row>
    <row r="71" spans="1:26" ht="12.75" customHeight="1">
      <c r="A71" s="25" t="str">
        <f t="shared" si="7"/>
        <v/>
      </c>
      <c r="B71" s="25"/>
      <c r="C71" s="27" t="str">
        <f t="shared" si="5"/>
        <v/>
      </c>
      <c r="D71" s="28"/>
      <c r="E71" s="28"/>
      <c r="F71" s="28" t="str">
        <f t="shared" si="1"/>
        <v/>
      </c>
      <c r="G71" s="28" t="str">
        <f ca="1">IF($F71&lt;&gt;"",IF($G$4="Recurso",VLOOKUP($E71,OFFSET('Definición técnica de imagenes'!$A$1,MATCH($G$5,'Definición técnica de imagenes'!$A$1:$A$104,0)-1,1,COUNTIF('Definición técnica de imagenes'!$A$3:$A$102,$G$5),5),5,FALSE),'Definición técnica de imagenes'!$F$16),"")</f>
        <v/>
      </c>
      <c r="H71" s="28" t="str">
        <f t="shared" ca="1" si="6"/>
        <v/>
      </c>
      <c r="I71" s="28"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28"/>
      <c r="K71" s="32"/>
      <c r="L71" s="8"/>
      <c r="M71" s="8"/>
      <c r="N71" s="8"/>
      <c r="O71" s="8"/>
      <c r="P71" s="8"/>
      <c r="Q71" s="5"/>
      <c r="R71" s="5"/>
      <c r="S71" s="5"/>
      <c r="T71" s="5"/>
      <c r="U71" s="5"/>
      <c r="V71" s="5"/>
      <c r="W71" s="5"/>
      <c r="X71" s="5"/>
      <c r="Y71" s="5"/>
      <c r="Z71" s="5"/>
    </row>
    <row r="72" spans="1:26" ht="12.75" customHeight="1">
      <c r="A72" s="25" t="str">
        <f t="shared" si="7"/>
        <v/>
      </c>
      <c r="B72" s="25"/>
      <c r="C72" s="27" t="str">
        <f t="shared" si="5"/>
        <v/>
      </c>
      <c r="D72" s="28"/>
      <c r="E72" s="28"/>
      <c r="F72" s="28" t="str">
        <f t="shared" si="1"/>
        <v/>
      </c>
      <c r="G72" s="28" t="str">
        <f ca="1">IF($F72&lt;&gt;"",IF($G$4="Recurso",VLOOKUP($E72,OFFSET('Definición técnica de imagenes'!$A$1,MATCH($G$5,'Definición técnica de imagenes'!$A$1:$A$104,0)-1,1,COUNTIF('Definición técnica de imagenes'!$A$3:$A$102,$G$5),5),5,FALSE),'Definición técnica de imagenes'!$F$16),"")</f>
        <v/>
      </c>
      <c r="H72" s="28" t="str">
        <f t="shared" ca="1" si="6"/>
        <v/>
      </c>
      <c r="I72" s="28"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28"/>
      <c r="K72" s="32"/>
      <c r="L72" s="8"/>
      <c r="M72" s="8"/>
      <c r="N72" s="8"/>
      <c r="O72" s="8"/>
      <c r="P72" s="8"/>
      <c r="Q72" s="5"/>
      <c r="R72" s="5"/>
      <c r="S72" s="5"/>
      <c r="T72" s="5"/>
      <c r="U72" s="5"/>
      <c r="V72" s="5"/>
      <c r="W72" s="5"/>
      <c r="X72" s="5"/>
      <c r="Y72" s="5"/>
      <c r="Z72" s="5"/>
    </row>
    <row r="73" spans="1:26" ht="12.75" customHeight="1">
      <c r="A73" s="25" t="str">
        <f t="shared" si="7"/>
        <v/>
      </c>
      <c r="B73" s="25"/>
      <c r="C73" s="27" t="str">
        <f t="shared" si="5"/>
        <v/>
      </c>
      <c r="D73" s="28"/>
      <c r="E73" s="28"/>
      <c r="F73" s="28" t="str">
        <f t="shared" si="1"/>
        <v/>
      </c>
      <c r="G73" s="28" t="str">
        <f ca="1">IF($F73&lt;&gt;"",IF($G$4="Recurso",VLOOKUP($E73,OFFSET('Definición técnica de imagenes'!$A$1,MATCH($G$5,'Definición técnica de imagenes'!$A$1:$A$104,0)-1,1,COUNTIF('Definición técnica de imagenes'!$A$3:$A$102,$G$5),5),5,FALSE),'Definición técnica de imagenes'!$F$16),"")</f>
        <v/>
      </c>
      <c r="H73" s="28" t="str">
        <f t="shared" ca="1" si="6"/>
        <v/>
      </c>
      <c r="I73" s="28"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28"/>
      <c r="K73" s="32"/>
      <c r="L73" s="8"/>
      <c r="M73" s="8"/>
      <c r="N73" s="8"/>
      <c r="O73" s="8"/>
      <c r="P73" s="8"/>
      <c r="Q73" s="5"/>
      <c r="R73" s="5"/>
      <c r="S73" s="5"/>
      <c r="T73" s="5"/>
      <c r="U73" s="5"/>
      <c r="V73" s="5"/>
      <c r="W73" s="5"/>
      <c r="X73" s="5"/>
      <c r="Y73" s="5"/>
      <c r="Z73" s="5"/>
    </row>
    <row r="74" spans="1:26" ht="12.75" customHeight="1">
      <c r="A74" s="25" t="str">
        <f t="shared" si="7"/>
        <v/>
      </c>
      <c r="B74" s="25"/>
      <c r="C74" s="27" t="str">
        <f t="shared" si="5"/>
        <v/>
      </c>
      <c r="D74" s="28"/>
      <c r="E74" s="28"/>
      <c r="F74" s="28" t="str">
        <f t="shared" si="1"/>
        <v/>
      </c>
      <c r="G74" s="28" t="str">
        <f ca="1">IF($F74&lt;&gt;"",IF($G$4="Recurso",VLOOKUP($E74,OFFSET('Definición técnica de imagenes'!$A$1,MATCH($G$5,'Definición técnica de imagenes'!$A$1:$A$104,0)-1,1,COUNTIF('Definición técnica de imagenes'!$A$3:$A$102,$G$5),5),5,FALSE),'Definición técnica de imagenes'!$F$16),"")</f>
        <v/>
      </c>
      <c r="H74" s="28" t="str">
        <f t="shared" ca="1" si="6"/>
        <v/>
      </c>
      <c r="I74" s="28"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28"/>
      <c r="K74" s="32"/>
      <c r="L74" s="8"/>
      <c r="M74" s="8"/>
      <c r="N74" s="8"/>
      <c r="O74" s="8"/>
      <c r="P74" s="8"/>
      <c r="Q74" s="5"/>
      <c r="R74" s="5"/>
      <c r="S74" s="5"/>
      <c r="T74" s="5"/>
      <c r="U74" s="5"/>
      <c r="V74" s="5"/>
      <c r="W74" s="5"/>
      <c r="X74" s="5"/>
      <c r="Y74" s="5"/>
      <c r="Z74" s="5"/>
    </row>
    <row r="75" spans="1:26" ht="12.75" customHeight="1">
      <c r="A75" s="25" t="str">
        <f t="shared" si="7"/>
        <v/>
      </c>
      <c r="B75" s="25"/>
      <c r="C75" s="27" t="str">
        <f t="shared" si="5"/>
        <v/>
      </c>
      <c r="D75" s="28"/>
      <c r="E75" s="28"/>
      <c r="F75" s="28" t="str">
        <f t="shared" si="1"/>
        <v/>
      </c>
      <c r="G75" s="28" t="str">
        <f ca="1">IF($F75&lt;&gt;"",IF($G$4="Recurso",VLOOKUP($E75,OFFSET('Definición técnica de imagenes'!$A$1,MATCH($G$5,'Definición técnica de imagenes'!$A$1:$A$104,0)-1,1,COUNTIF('Definición técnica de imagenes'!$A$3:$A$102,$G$5),5),5,FALSE),'Definición técnica de imagenes'!$F$16),"")</f>
        <v/>
      </c>
      <c r="H75" s="28" t="str">
        <f t="shared" ca="1" si="6"/>
        <v/>
      </c>
      <c r="I75" s="28"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28"/>
      <c r="K75" s="32"/>
      <c r="L75" s="8"/>
      <c r="M75" s="8"/>
      <c r="N75" s="8"/>
      <c r="O75" s="8"/>
      <c r="P75" s="8"/>
      <c r="Q75" s="5"/>
      <c r="R75" s="5"/>
      <c r="S75" s="5"/>
      <c r="T75" s="5"/>
      <c r="U75" s="5"/>
      <c r="V75" s="5"/>
      <c r="W75" s="5"/>
      <c r="X75" s="5"/>
      <c r="Y75" s="5"/>
      <c r="Z75" s="5"/>
    </row>
    <row r="76" spans="1:26" ht="12.75" customHeight="1">
      <c r="A76" s="25" t="str">
        <f t="shared" si="7"/>
        <v/>
      </c>
      <c r="B76" s="25"/>
      <c r="C76" s="27" t="str">
        <f t="shared" si="5"/>
        <v/>
      </c>
      <c r="D76" s="28"/>
      <c r="E76" s="28"/>
      <c r="F76" s="28" t="str">
        <f t="shared" si="1"/>
        <v/>
      </c>
      <c r="G76" s="28" t="str">
        <f ca="1">IF($F76&lt;&gt;"",IF($G$4="Recurso",VLOOKUP($E76,OFFSET('Definición técnica de imagenes'!$A$1,MATCH($G$5,'Definición técnica de imagenes'!$A$1:$A$104,0)-1,1,COUNTIF('Definición técnica de imagenes'!$A$3:$A$102,$G$5),5),5,FALSE),'Definición técnica de imagenes'!$F$16),"")</f>
        <v/>
      </c>
      <c r="H76" s="28" t="str">
        <f t="shared" ca="1" si="6"/>
        <v/>
      </c>
      <c r="I76" s="28"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28"/>
      <c r="K76" s="32"/>
      <c r="L76" s="8"/>
      <c r="M76" s="8"/>
      <c r="N76" s="8"/>
      <c r="O76" s="8"/>
      <c r="P76" s="8"/>
      <c r="Q76" s="5"/>
      <c r="R76" s="5"/>
      <c r="S76" s="5"/>
      <c r="T76" s="5"/>
      <c r="U76" s="5"/>
      <c r="V76" s="5"/>
      <c r="W76" s="5"/>
      <c r="X76" s="5"/>
      <c r="Y76" s="5"/>
      <c r="Z76" s="5"/>
    </row>
    <row r="77" spans="1:26" ht="12.75" customHeight="1">
      <c r="A77" s="25" t="str">
        <f t="shared" si="7"/>
        <v/>
      </c>
      <c r="B77" s="25"/>
      <c r="C77" s="27" t="str">
        <f t="shared" si="5"/>
        <v/>
      </c>
      <c r="D77" s="28"/>
      <c r="E77" s="28"/>
      <c r="F77" s="28" t="str">
        <f t="shared" si="1"/>
        <v/>
      </c>
      <c r="G77" s="28" t="str">
        <f ca="1">IF($F77&lt;&gt;"",IF($G$4="Recurso",VLOOKUP($E77,OFFSET('Definición técnica de imagenes'!$A$1,MATCH($G$5,'Definición técnica de imagenes'!$A$1:$A$104,0)-1,1,COUNTIF('Definición técnica de imagenes'!$A$3:$A$102,$G$5),5),5,FALSE),'Definición técnica de imagenes'!$F$16),"")</f>
        <v/>
      </c>
      <c r="H77" s="28" t="str">
        <f t="shared" ca="1" si="6"/>
        <v/>
      </c>
      <c r="I77" s="28"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28"/>
      <c r="K77" s="32"/>
      <c r="L77" s="8"/>
      <c r="M77" s="8"/>
      <c r="N77" s="8"/>
      <c r="O77" s="8"/>
      <c r="P77" s="8"/>
      <c r="Q77" s="5"/>
      <c r="R77" s="5"/>
      <c r="S77" s="5"/>
      <c r="T77" s="5"/>
      <c r="U77" s="5"/>
      <c r="V77" s="5"/>
      <c r="W77" s="5"/>
      <c r="X77" s="5"/>
      <c r="Y77" s="5"/>
      <c r="Z77" s="5"/>
    </row>
    <row r="78" spans="1:26" ht="12.75" customHeight="1">
      <c r="A78" s="25" t="str">
        <f t="shared" si="7"/>
        <v/>
      </c>
      <c r="B78" s="25"/>
      <c r="C78" s="27" t="str">
        <f t="shared" si="5"/>
        <v/>
      </c>
      <c r="D78" s="28"/>
      <c r="E78" s="28"/>
      <c r="F78" s="28" t="str">
        <f t="shared" si="1"/>
        <v/>
      </c>
      <c r="G78" s="28" t="str">
        <f ca="1">IF($F78&lt;&gt;"",IF($G$4="Recurso",VLOOKUP($E78,OFFSET('Definición técnica de imagenes'!$A$1,MATCH($G$5,'Definición técnica de imagenes'!$A$1:$A$104,0)-1,1,COUNTIF('Definición técnica de imagenes'!$A$3:$A$102,$G$5),5),5,FALSE),'Definición técnica de imagenes'!$F$16),"")</f>
        <v/>
      </c>
      <c r="H78" s="28" t="str">
        <f t="shared" ca="1" si="6"/>
        <v/>
      </c>
      <c r="I78" s="28"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28"/>
      <c r="K78" s="32"/>
      <c r="L78" s="8"/>
      <c r="M78" s="8"/>
      <c r="N78" s="8"/>
      <c r="O78" s="8"/>
      <c r="P78" s="8"/>
      <c r="Q78" s="5"/>
      <c r="R78" s="5"/>
      <c r="S78" s="5"/>
      <c r="T78" s="5"/>
      <c r="U78" s="5"/>
      <c r="V78" s="5"/>
      <c r="W78" s="5"/>
      <c r="X78" s="5"/>
      <c r="Y78" s="5"/>
      <c r="Z78" s="5"/>
    </row>
    <row r="79" spans="1:26" ht="12.75" customHeight="1">
      <c r="A79" s="25" t="str">
        <f t="shared" si="7"/>
        <v/>
      </c>
      <c r="B79" s="25"/>
      <c r="C79" s="27" t="str">
        <f t="shared" si="5"/>
        <v/>
      </c>
      <c r="D79" s="28"/>
      <c r="E79" s="28"/>
      <c r="F79" s="28" t="str">
        <f t="shared" si="1"/>
        <v/>
      </c>
      <c r="G79" s="28" t="str">
        <f ca="1">IF($F79&lt;&gt;"",IF($G$4="Recurso",VLOOKUP($E79,OFFSET('Definición técnica de imagenes'!$A$1,MATCH($G$5,'Definición técnica de imagenes'!$A$1:$A$104,0)-1,1,COUNTIF('Definición técnica de imagenes'!$A$3:$A$102,$G$5),5),5,FALSE),'Definición técnica de imagenes'!$F$16),"")</f>
        <v/>
      </c>
      <c r="H79" s="28" t="str">
        <f t="shared" ca="1" si="6"/>
        <v/>
      </c>
      <c r="I79" s="28"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28"/>
      <c r="K79" s="32"/>
      <c r="L79" s="8"/>
      <c r="M79" s="8"/>
      <c r="N79" s="8"/>
      <c r="O79" s="8"/>
      <c r="P79" s="8"/>
      <c r="Q79" s="5"/>
      <c r="R79" s="5"/>
      <c r="S79" s="5"/>
      <c r="T79" s="5"/>
      <c r="U79" s="5"/>
      <c r="V79" s="5"/>
      <c r="W79" s="5"/>
      <c r="X79" s="5"/>
      <c r="Y79" s="5"/>
      <c r="Z79" s="5"/>
    </row>
    <row r="80" spans="1:26" ht="12.75" customHeight="1">
      <c r="A80" s="25" t="str">
        <f t="shared" si="7"/>
        <v/>
      </c>
      <c r="B80" s="25"/>
      <c r="C80" s="27" t="str">
        <f t="shared" si="5"/>
        <v/>
      </c>
      <c r="D80" s="28"/>
      <c r="E80" s="28"/>
      <c r="F80" s="28" t="str">
        <f t="shared" si="1"/>
        <v/>
      </c>
      <c r="G80" s="28" t="str">
        <f ca="1">IF($F80&lt;&gt;"",IF($G$4="Recurso",VLOOKUP($E80,OFFSET('Definición técnica de imagenes'!$A$1,MATCH($G$5,'Definición técnica de imagenes'!$A$1:$A$104,0)-1,1,COUNTIF('Definición técnica de imagenes'!$A$3:$A$102,$G$5),5),5,FALSE),'Definición técnica de imagenes'!$F$16),"")</f>
        <v/>
      </c>
      <c r="H80" s="28" t="str">
        <f t="shared" ca="1" si="6"/>
        <v/>
      </c>
      <c r="I80" s="28"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28"/>
      <c r="K80" s="32"/>
      <c r="L80" s="8"/>
      <c r="M80" s="8"/>
      <c r="N80" s="8"/>
      <c r="O80" s="8"/>
      <c r="P80" s="8"/>
      <c r="Q80" s="5"/>
      <c r="R80" s="5"/>
      <c r="S80" s="5"/>
      <c r="T80" s="5"/>
      <c r="U80" s="5"/>
      <c r="V80" s="5"/>
      <c r="W80" s="5"/>
      <c r="X80" s="5"/>
      <c r="Y80" s="5"/>
      <c r="Z80" s="5"/>
    </row>
    <row r="81" spans="1:26" ht="12.75" customHeight="1">
      <c r="A81" s="25" t="str">
        <f t="shared" si="7"/>
        <v/>
      </c>
      <c r="B81" s="25"/>
      <c r="C81" s="27" t="str">
        <f t="shared" si="5"/>
        <v/>
      </c>
      <c r="D81" s="28"/>
      <c r="E81" s="28"/>
      <c r="F81" s="28" t="str">
        <f t="shared" si="1"/>
        <v/>
      </c>
      <c r="G81" s="28" t="str">
        <f ca="1">IF($F81&lt;&gt;"",IF($G$4="Recurso",VLOOKUP($E81,OFFSET('Definición técnica de imagenes'!$A$1,MATCH($G$5,'Definición técnica de imagenes'!$A$1:$A$104,0)-1,1,COUNTIF('Definición técnica de imagenes'!$A$3:$A$102,$G$5),5),5,FALSE),'Definición técnica de imagenes'!$F$16),"")</f>
        <v/>
      </c>
      <c r="H81" s="28" t="str">
        <f t="shared" ca="1" si="6"/>
        <v/>
      </c>
      <c r="I81" s="28"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28"/>
      <c r="K81" s="32"/>
      <c r="L81" s="8"/>
      <c r="M81" s="8"/>
      <c r="N81" s="8"/>
      <c r="O81" s="8"/>
      <c r="P81" s="8"/>
      <c r="Q81" s="5"/>
      <c r="R81" s="5"/>
      <c r="S81" s="5"/>
      <c r="T81" s="5"/>
      <c r="U81" s="5"/>
      <c r="V81" s="5"/>
      <c r="W81" s="5"/>
      <c r="X81" s="5"/>
      <c r="Y81" s="5"/>
      <c r="Z81" s="5"/>
    </row>
    <row r="82" spans="1:26" ht="12.75" customHeight="1">
      <c r="A82" s="25" t="str">
        <f t="shared" si="7"/>
        <v/>
      </c>
      <c r="B82" s="25"/>
      <c r="C82" s="27" t="str">
        <f t="shared" si="5"/>
        <v/>
      </c>
      <c r="D82" s="28"/>
      <c r="E82" s="28"/>
      <c r="F82" s="28" t="str">
        <f t="shared" si="1"/>
        <v/>
      </c>
      <c r="G82" s="28" t="str">
        <f ca="1">IF($F82&lt;&gt;"",IF($G$4="Recurso",VLOOKUP($E82,OFFSET('Definición técnica de imagenes'!$A$1,MATCH($G$5,'Definición técnica de imagenes'!$A$1:$A$104,0)-1,1,COUNTIF('Definición técnica de imagenes'!$A$3:$A$102,$G$5),5),5,FALSE),'Definición técnica de imagenes'!$F$16),"")</f>
        <v/>
      </c>
      <c r="H82" s="28" t="str">
        <f t="shared" ca="1" si="6"/>
        <v/>
      </c>
      <c r="I82" s="28"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28"/>
      <c r="K82" s="32"/>
      <c r="L82" s="8"/>
      <c r="M82" s="8"/>
      <c r="N82" s="8"/>
      <c r="O82" s="8"/>
      <c r="P82" s="8"/>
      <c r="Q82" s="5"/>
      <c r="R82" s="5"/>
      <c r="S82" s="5"/>
      <c r="T82" s="5"/>
      <c r="U82" s="5"/>
      <c r="V82" s="5"/>
      <c r="W82" s="5"/>
      <c r="X82" s="5"/>
      <c r="Y82" s="5"/>
      <c r="Z82" s="5"/>
    </row>
    <row r="83" spans="1:26" ht="12.75" customHeight="1">
      <c r="A83" s="25" t="str">
        <f t="shared" si="7"/>
        <v/>
      </c>
      <c r="B83" s="25"/>
      <c r="C83" s="27" t="str">
        <f t="shared" si="5"/>
        <v/>
      </c>
      <c r="D83" s="28"/>
      <c r="E83" s="28"/>
      <c r="F83" s="28" t="str">
        <f t="shared" si="1"/>
        <v/>
      </c>
      <c r="G83" s="28" t="str">
        <f ca="1">IF($F83&lt;&gt;"",IF($G$4="Recurso",VLOOKUP($E83,OFFSET('Definición técnica de imagenes'!$A$1,MATCH($G$5,'Definición técnica de imagenes'!$A$1:$A$104,0)-1,1,COUNTIF('Definición técnica de imagenes'!$A$3:$A$102,$G$5),5),5,FALSE),'Definición técnica de imagenes'!$F$16),"")</f>
        <v/>
      </c>
      <c r="H83" s="28" t="str">
        <f t="shared" ca="1" si="6"/>
        <v/>
      </c>
      <c r="I83" s="28"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28"/>
      <c r="K83" s="32"/>
      <c r="L83" s="8"/>
      <c r="M83" s="8"/>
      <c r="N83" s="8"/>
      <c r="O83" s="8"/>
      <c r="P83" s="8"/>
      <c r="Q83" s="5"/>
      <c r="R83" s="5"/>
      <c r="S83" s="5"/>
      <c r="T83" s="5"/>
      <c r="U83" s="5"/>
      <c r="V83" s="5"/>
      <c r="W83" s="5"/>
      <c r="X83" s="5"/>
      <c r="Y83" s="5"/>
      <c r="Z83" s="5"/>
    </row>
    <row r="84" spans="1:26" ht="12.75" customHeight="1">
      <c r="A84" s="25" t="str">
        <f t="shared" si="7"/>
        <v/>
      </c>
      <c r="B84" s="25"/>
      <c r="C84" s="27" t="str">
        <f t="shared" si="5"/>
        <v/>
      </c>
      <c r="D84" s="28"/>
      <c r="E84" s="28"/>
      <c r="F84" s="28" t="str">
        <f t="shared" si="1"/>
        <v/>
      </c>
      <c r="G84" s="28" t="str">
        <f ca="1">IF($F84&lt;&gt;"",IF($G$4="Recurso",VLOOKUP($E84,OFFSET('Definición técnica de imagenes'!$A$1,MATCH($G$5,'Definición técnica de imagenes'!$A$1:$A$104,0)-1,1,COUNTIF('Definición técnica de imagenes'!$A$3:$A$102,$G$5),5),5,FALSE),'Definición técnica de imagenes'!$F$16),"")</f>
        <v/>
      </c>
      <c r="H84" s="28" t="str">
        <f t="shared" ca="1" si="6"/>
        <v/>
      </c>
      <c r="I84" s="28"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28"/>
      <c r="K84" s="32"/>
      <c r="L84" s="8"/>
      <c r="M84" s="8"/>
      <c r="N84" s="8"/>
      <c r="O84" s="8"/>
      <c r="P84" s="8"/>
      <c r="Q84" s="5"/>
      <c r="R84" s="5"/>
      <c r="S84" s="5"/>
      <c r="T84" s="5"/>
      <c r="U84" s="5"/>
      <c r="V84" s="5"/>
      <c r="W84" s="5"/>
      <c r="X84" s="5"/>
      <c r="Y84" s="5"/>
      <c r="Z84" s="5"/>
    </row>
    <row r="85" spans="1:26" ht="12.75" customHeight="1">
      <c r="A85" s="25" t="str">
        <f t="shared" si="7"/>
        <v/>
      </c>
      <c r="B85" s="25"/>
      <c r="C85" s="27" t="str">
        <f t="shared" si="5"/>
        <v/>
      </c>
      <c r="D85" s="28"/>
      <c r="E85" s="28"/>
      <c r="F85" s="28" t="str">
        <f t="shared" si="1"/>
        <v/>
      </c>
      <c r="G85" s="28" t="str">
        <f ca="1">IF($F85&lt;&gt;"",IF($G$4="Recurso",VLOOKUP($E85,OFFSET('Definición técnica de imagenes'!$A$1,MATCH($G$5,'Definición técnica de imagenes'!$A$1:$A$104,0)-1,1,COUNTIF('Definición técnica de imagenes'!$A$3:$A$102,$G$5),5),5,FALSE),'Definición técnica de imagenes'!$F$16),"")</f>
        <v/>
      </c>
      <c r="H85" s="28" t="str">
        <f t="shared" ca="1" si="6"/>
        <v/>
      </c>
      <c r="I85" s="28"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28"/>
      <c r="K85" s="32"/>
      <c r="L85" s="8"/>
      <c r="M85" s="8"/>
      <c r="N85" s="8"/>
      <c r="O85" s="8"/>
      <c r="P85" s="8"/>
      <c r="Q85" s="5"/>
      <c r="R85" s="5"/>
      <c r="S85" s="5"/>
      <c r="T85" s="5"/>
      <c r="U85" s="5"/>
      <c r="V85" s="5"/>
      <c r="W85" s="5"/>
      <c r="X85" s="5"/>
      <c r="Y85" s="5"/>
      <c r="Z85" s="5"/>
    </row>
    <row r="86" spans="1:26" ht="12.75" customHeight="1">
      <c r="A86" s="25" t="str">
        <f t="shared" si="7"/>
        <v/>
      </c>
      <c r="B86" s="25"/>
      <c r="C86" s="27" t="str">
        <f t="shared" si="5"/>
        <v/>
      </c>
      <c r="D86" s="28"/>
      <c r="E86" s="28"/>
      <c r="F86" s="28" t="str">
        <f t="shared" si="1"/>
        <v/>
      </c>
      <c r="G86" s="28" t="str">
        <f ca="1">IF($F86&lt;&gt;"",IF($G$4="Recurso",VLOOKUP($E86,OFFSET('Definición técnica de imagenes'!$A$1,MATCH($G$5,'Definición técnica de imagenes'!$A$1:$A$104,0)-1,1,COUNTIF('Definición técnica de imagenes'!$A$3:$A$102,$G$5),5),5,FALSE),'Definición técnica de imagenes'!$F$16),"")</f>
        <v/>
      </c>
      <c r="H86" s="28" t="str">
        <f t="shared" ca="1" si="6"/>
        <v/>
      </c>
      <c r="I86" s="28"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28"/>
      <c r="K86" s="32"/>
      <c r="L86" s="8"/>
      <c r="M86" s="8"/>
      <c r="N86" s="8"/>
      <c r="O86" s="8"/>
      <c r="P86" s="8"/>
      <c r="Q86" s="5"/>
      <c r="R86" s="5"/>
      <c r="S86" s="5"/>
      <c r="T86" s="5"/>
      <c r="U86" s="5"/>
      <c r="V86" s="5"/>
      <c r="W86" s="5"/>
      <c r="X86" s="5"/>
      <c r="Y86" s="5"/>
      <c r="Z86" s="5"/>
    </row>
    <row r="87" spans="1:26" ht="12.75" customHeight="1">
      <c r="A87" s="25" t="str">
        <f t="shared" si="7"/>
        <v/>
      </c>
      <c r="B87" s="25"/>
      <c r="C87" s="27" t="str">
        <f t="shared" si="5"/>
        <v/>
      </c>
      <c r="D87" s="28"/>
      <c r="E87" s="28"/>
      <c r="F87" s="28" t="str">
        <f t="shared" si="1"/>
        <v/>
      </c>
      <c r="G87" s="28" t="str">
        <f ca="1">IF($F87&lt;&gt;"",IF($G$4="Recurso",VLOOKUP($E87,OFFSET('Definición técnica de imagenes'!$A$1,MATCH($G$5,'Definición técnica de imagenes'!$A$1:$A$104,0)-1,1,COUNTIF('Definición técnica de imagenes'!$A$3:$A$102,$G$5),5),5,FALSE),'Definición técnica de imagenes'!$F$16),"")</f>
        <v/>
      </c>
      <c r="H87" s="28" t="str">
        <f t="shared" ca="1" si="6"/>
        <v/>
      </c>
      <c r="I87" s="28"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28"/>
      <c r="K87" s="32"/>
      <c r="L87" s="8"/>
      <c r="M87" s="8"/>
      <c r="N87" s="8"/>
      <c r="O87" s="8"/>
      <c r="P87" s="8"/>
      <c r="Q87" s="5"/>
      <c r="R87" s="5"/>
      <c r="S87" s="5"/>
      <c r="T87" s="5"/>
      <c r="U87" s="5"/>
      <c r="V87" s="5"/>
      <c r="W87" s="5"/>
      <c r="X87" s="5"/>
      <c r="Y87" s="5"/>
      <c r="Z87" s="5"/>
    </row>
    <row r="88" spans="1:26" ht="12.75" customHeight="1">
      <c r="A88" s="25" t="str">
        <f t="shared" si="7"/>
        <v/>
      </c>
      <c r="B88" s="25"/>
      <c r="C88" s="27" t="str">
        <f t="shared" si="5"/>
        <v/>
      </c>
      <c r="D88" s="28"/>
      <c r="E88" s="28"/>
      <c r="F88" s="28" t="str">
        <f t="shared" si="1"/>
        <v/>
      </c>
      <c r="G88" s="28" t="str">
        <f ca="1">IF($F88&lt;&gt;"",IF($G$4="Recurso",VLOOKUP($E88,OFFSET('Definición técnica de imagenes'!$A$1,MATCH($G$5,'Definición técnica de imagenes'!$A$1:$A$104,0)-1,1,COUNTIF('Definición técnica de imagenes'!$A$3:$A$102,$G$5),5),5,FALSE),'Definición técnica de imagenes'!$F$16),"")</f>
        <v/>
      </c>
      <c r="H88" s="28" t="str">
        <f t="shared" ca="1" si="6"/>
        <v/>
      </c>
      <c r="I88" s="28"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28"/>
      <c r="K88" s="32"/>
      <c r="L88" s="8"/>
      <c r="M88" s="8"/>
      <c r="N88" s="8"/>
      <c r="O88" s="8"/>
      <c r="P88" s="8"/>
      <c r="Q88" s="5"/>
      <c r="R88" s="5"/>
      <c r="S88" s="5"/>
      <c r="T88" s="5"/>
      <c r="U88" s="5"/>
      <c r="V88" s="5"/>
      <c r="W88" s="5"/>
      <c r="X88" s="5"/>
      <c r="Y88" s="5"/>
      <c r="Z88" s="5"/>
    </row>
    <row r="89" spans="1:26" ht="12.75" customHeight="1">
      <c r="A89" s="25" t="str">
        <f t="shared" si="7"/>
        <v/>
      </c>
      <c r="B89" s="25"/>
      <c r="C89" s="27" t="str">
        <f t="shared" si="5"/>
        <v/>
      </c>
      <c r="D89" s="28"/>
      <c r="E89" s="28"/>
      <c r="F89" s="28" t="str">
        <f t="shared" si="1"/>
        <v/>
      </c>
      <c r="G89" s="28" t="str">
        <f ca="1">IF($F89&lt;&gt;"",IF($G$4="Recurso",VLOOKUP($E89,OFFSET('Definición técnica de imagenes'!$A$1,MATCH($G$5,'Definición técnica de imagenes'!$A$1:$A$104,0)-1,1,COUNTIF('Definición técnica de imagenes'!$A$3:$A$102,$G$5),5),5,FALSE),'Definición técnica de imagenes'!$F$16),"")</f>
        <v/>
      </c>
      <c r="H89" s="28" t="str">
        <f t="shared" ca="1" si="6"/>
        <v/>
      </c>
      <c r="I89" s="28"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28"/>
      <c r="K89" s="32"/>
      <c r="L89" s="8"/>
      <c r="M89" s="8"/>
      <c r="N89" s="8"/>
      <c r="O89" s="8"/>
      <c r="P89" s="8"/>
      <c r="Q89" s="5"/>
      <c r="R89" s="5"/>
      <c r="S89" s="5"/>
      <c r="T89" s="5"/>
      <c r="U89" s="5"/>
      <c r="V89" s="5"/>
      <c r="W89" s="5"/>
      <c r="X89" s="5"/>
      <c r="Y89" s="5"/>
      <c r="Z89" s="5"/>
    </row>
    <row r="90" spans="1:26" ht="12.75" customHeight="1">
      <c r="A90" s="25" t="str">
        <f t="shared" si="7"/>
        <v/>
      </c>
      <c r="B90" s="25"/>
      <c r="C90" s="27" t="str">
        <f t="shared" si="5"/>
        <v/>
      </c>
      <c r="D90" s="28"/>
      <c r="E90" s="28"/>
      <c r="F90" s="28" t="str">
        <f t="shared" si="1"/>
        <v/>
      </c>
      <c r="G90" s="28" t="str">
        <f ca="1">IF($F90&lt;&gt;"",IF($G$4="Recurso",VLOOKUP($E90,OFFSET('Definición técnica de imagenes'!$A$1,MATCH($G$5,'Definición técnica de imagenes'!$A$1:$A$104,0)-1,1,COUNTIF('Definición técnica de imagenes'!$A$3:$A$102,$G$5),5),5,FALSE),'Definición técnica de imagenes'!$F$16),"")</f>
        <v/>
      </c>
      <c r="H90" s="28" t="str">
        <f t="shared" ca="1" si="6"/>
        <v/>
      </c>
      <c r="I90" s="28"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28"/>
      <c r="K90" s="32"/>
      <c r="L90" s="8"/>
      <c r="M90" s="8"/>
      <c r="N90" s="8"/>
      <c r="O90" s="8"/>
      <c r="P90" s="8"/>
      <c r="Q90" s="5"/>
      <c r="R90" s="5"/>
      <c r="S90" s="5"/>
      <c r="T90" s="5"/>
      <c r="U90" s="5"/>
      <c r="V90" s="5"/>
      <c r="W90" s="5"/>
      <c r="X90" s="5"/>
      <c r="Y90" s="5"/>
      <c r="Z90" s="5"/>
    </row>
    <row r="91" spans="1:26" ht="12.75" customHeight="1">
      <c r="A91" s="25" t="str">
        <f t="shared" si="7"/>
        <v/>
      </c>
      <c r="B91" s="25"/>
      <c r="C91" s="27" t="str">
        <f t="shared" si="5"/>
        <v/>
      </c>
      <c r="D91" s="28"/>
      <c r="E91" s="28"/>
      <c r="F91" s="28" t="str">
        <f t="shared" si="1"/>
        <v/>
      </c>
      <c r="G91" s="28" t="str">
        <f ca="1">IF($F91&lt;&gt;"",IF($G$4="Recurso",VLOOKUP($E91,OFFSET('Definición técnica de imagenes'!$A$1,MATCH($G$5,'Definición técnica de imagenes'!$A$1:$A$104,0)-1,1,COUNTIF('Definición técnica de imagenes'!$A$3:$A$102,$G$5),5),5,FALSE),'Definición técnica de imagenes'!$F$16),"")</f>
        <v/>
      </c>
      <c r="H91" s="28" t="str">
        <f t="shared" ca="1" si="6"/>
        <v/>
      </c>
      <c r="I91" s="28"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28"/>
      <c r="K91" s="32"/>
      <c r="L91" s="8"/>
      <c r="M91" s="8"/>
      <c r="N91" s="8"/>
      <c r="O91" s="8"/>
      <c r="P91" s="8"/>
      <c r="Q91" s="5"/>
      <c r="R91" s="5"/>
      <c r="S91" s="5"/>
      <c r="T91" s="5"/>
      <c r="U91" s="5"/>
      <c r="V91" s="5"/>
      <c r="W91" s="5"/>
      <c r="X91" s="5"/>
      <c r="Y91" s="5"/>
      <c r="Z91" s="5"/>
    </row>
    <row r="92" spans="1:26" ht="12.75" customHeight="1">
      <c r="A92" s="25" t="str">
        <f t="shared" si="7"/>
        <v/>
      </c>
      <c r="B92" s="25"/>
      <c r="C92" s="27" t="str">
        <f t="shared" si="5"/>
        <v/>
      </c>
      <c r="D92" s="28"/>
      <c r="E92" s="28"/>
      <c r="F92" s="28" t="str">
        <f t="shared" si="1"/>
        <v/>
      </c>
      <c r="G92" s="28" t="str">
        <f ca="1">IF($F92&lt;&gt;"",IF($G$4="Recurso",VLOOKUP($E92,OFFSET('Definición técnica de imagenes'!$A$1,MATCH($G$5,'Definición técnica de imagenes'!$A$1:$A$104,0)-1,1,COUNTIF('Definición técnica de imagenes'!$A$3:$A$102,$G$5),5),5,FALSE),'Definición técnica de imagenes'!$F$16),"")</f>
        <v/>
      </c>
      <c r="H92" s="28" t="str">
        <f t="shared" ca="1" si="6"/>
        <v/>
      </c>
      <c r="I92" s="28"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28"/>
      <c r="K92" s="32"/>
      <c r="L92" s="8"/>
      <c r="M92" s="8"/>
      <c r="N92" s="8"/>
      <c r="O92" s="8"/>
      <c r="P92" s="8"/>
      <c r="Q92" s="5"/>
      <c r="R92" s="5"/>
      <c r="S92" s="5"/>
      <c r="T92" s="5"/>
      <c r="U92" s="5"/>
      <c r="V92" s="5"/>
      <c r="W92" s="5"/>
      <c r="X92" s="5"/>
      <c r="Y92" s="5"/>
      <c r="Z92" s="5"/>
    </row>
    <row r="93" spans="1:26" ht="12.75" customHeight="1">
      <c r="A93" s="25" t="str">
        <f t="shared" si="7"/>
        <v/>
      </c>
      <c r="B93" s="25"/>
      <c r="C93" s="27" t="str">
        <f t="shared" si="5"/>
        <v/>
      </c>
      <c r="D93" s="28"/>
      <c r="E93" s="28"/>
      <c r="F93" s="28" t="str">
        <f t="shared" si="1"/>
        <v/>
      </c>
      <c r="G93" s="28" t="str">
        <f ca="1">IF($F93&lt;&gt;"",IF($G$4="Recurso",VLOOKUP($E93,OFFSET('Definición técnica de imagenes'!$A$1,MATCH($G$5,'Definición técnica de imagenes'!$A$1:$A$104,0)-1,1,COUNTIF('Definición técnica de imagenes'!$A$3:$A$102,$G$5),5),5,FALSE),'Definición técnica de imagenes'!$F$16),"")</f>
        <v/>
      </c>
      <c r="H93" s="28" t="str">
        <f t="shared" ca="1" si="6"/>
        <v/>
      </c>
      <c r="I93" s="28"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28"/>
      <c r="K93" s="32"/>
      <c r="L93" s="8"/>
      <c r="M93" s="8"/>
      <c r="N93" s="8"/>
      <c r="O93" s="8"/>
      <c r="P93" s="8"/>
      <c r="Q93" s="5"/>
      <c r="R93" s="5"/>
      <c r="S93" s="5"/>
      <c r="T93" s="5"/>
      <c r="U93" s="5"/>
      <c r="V93" s="5"/>
      <c r="W93" s="5"/>
      <c r="X93" s="5"/>
      <c r="Y93" s="5"/>
      <c r="Z93" s="5"/>
    </row>
    <row r="94" spans="1:26" ht="12.75" customHeight="1">
      <c r="A94" s="25" t="str">
        <f t="shared" si="7"/>
        <v/>
      </c>
      <c r="B94" s="25"/>
      <c r="C94" s="27" t="str">
        <f t="shared" si="5"/>
        <v/>
      </c>
      <c r="D94" s="28"/>
      <c r="E94" s="28"/>
      <c r="F94" s="28" t="str">
        <f t="shared" si="1"/>
        <v/>
      </c>
      <c r="G94" s="28" t="str">
        <f ca="1">IF($F94&lt;&gt;"",IF($G$4="Recurso",VLOOKUP($E94,OFFSET('Definición técnica de imagenes'!$A$1,MATCH($G$5,'Definición técnica de imagenes'!$A$1:$A$104,0)-1,1,COUNTIF('Definición técnica de imagenes'!$A$3:$A$102,$G$5),5),5,FALSE),'Definición técnica de imagenes'!$F$16),"")</f>
        <v/>
      </c>
      <c r="H94" s="28" t="str">
        <f t="shared" ca="1" si="6"/>
        <v/>
      </c>
      <c r="I94" s="28"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28"/>
      <c r="K94" s="32"/>
      <c r="L94" s="8"/>
      <c r="M94" s="8"/>
      <c r="N94" s="8"/>
      <c r="O94" s="8"/>
      <c r="P94" s="8"/>
      <c r="Q94" s="5"/>
      <c r="R94" s="5"/>
      <c r="S94" s="5"/>
      <c r="T94" s="5"/>
      <c r="U94" s="5"/>
      <c r="V94" s="5"/>
      <c r="W94" s="5"/>
      <c r="X94" s="5"/>
      <c r="Y94" s="5"/>
      <c r="Z94" s="5"/>
    </row>
    <row r="95" spans="1:26" ht="12.75" customHeight="1">
      <c r="A95" s="25" t="str">
        <f t="shared" si="7"/>
        <v/>
      </c>
      <c r="B95" s="25"/>
      <c r="C95" s="27" t="str">
        <f t="shared" si="5"/>
        <v/>
      </c>
      <c r="D95" s="28"/>
      <c r="E95" s="28"/>
      <c r="F95" s="28" t="str">
        <f t="shared" si="1"/>
        <v/>
      </c>
      <c r="G95" s="28" t="str">
        <f ca="1">IF($F95&lt;&gt;"",IF($G$4="Recurso",VLOOKUP($E95,OFFSET('Definición técnica de imagenes'!$A$1,MATCH($G$5,'Definición técnica de imagenes'!$A$1:$A$104,0)-1,1,COUNTIF('Definición técnica de imagenes'!$A$3:$A$102,$G$5),5),5,FALSE),'Definición técnica de imagenes'!$F$16),"")</f>
        <v/>
      </c>
      <c r="H95" s="28" t="str">
        <f t="shared" ca="1" si="6"/>
        <v/>
      </c>
      <c r="I95" s="28"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28"/>
      <c r="K95" s="32"/>
      <c r="L95" s="8"/>
      <c r="M95" s="8"/>
      <c r="N95" s="8"/>
      <c r="O95" s="8"/>
      <c r="P95" s="8"/>
      <c r="Q95" s="5"/>
      <c r="R95" s="5"/>
      <c r="S95" s="5"/>
      <c r="T95" s="5"/>
      <c r="U95" s="5"/>
      <c r="V95" s="5"/>
      <c r="W95" s="5"/>
      <c r="X95" s="5"/>
      <c r="Y95" s="5"/>
      <c r="Z95" s="5"/>
    </row>
    <row r="96" spans="1:26" ht="12.75" customHeight="1">
      <c r="A96" s="25" t="str">
        <f t="shared" si="7"/>
        <v/>
      </c>
      <c r="B96" s="25"/>
      <c r="C96" s="27" t="str">
        <f t="shared" si="5"/>
        <v/>
      </c>
      <c r="D96" s="28"/>
      <c r="E96" s="28"/>
      <c r="F96" s="28" t="str">
        <f t="shared" si="1"/>
        <v/>
      </c>
      <c r="G96" s="28" t="str">
        <f ca="1">IF($F96&lt;&gt;"",IF($G$4="Recurso",VLOOKUP($E96,OFFSET('Definición técnica de imagenes'!$A$1,MATCH($G$5,'Definición técnica de imagenes'!$A$1:$A$104,0)-1,1,COUNTIF('Definición técnica de imagenes'!$A$3:$A$102,$G$5),5),5,FALSE),'Definición técnica de imagenes'!$F$16),"")</f>
        <v/>
      </c>
      <c r="H96" s="28" t="str">
        <f t="shared" ca="1" si="6"/>
        <v/>
      </c>
      <c r="I96" s="28"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28"/>
      <c r="K96" s="32"/>
      <c r="L96" s="8"/>
      <c r="M96" s="8"/>
      <c r="N96" s="8"/>
      <c r="O96" s="8"/>
      <c r="P96" s="8"/>
      <c r="Q96" s="5"/>
      <c r="R96" s="5"/>
      <c r="S96" s="5"/>
      <c r="T96" s="5"/>
      <c r="U96" s="5"/>
      <c r="V96" s="5"/>
      <c r="W96" s="5"/>
      <c r="X96" s="5"/>
      <c r="Y96" s="5"/>
      <c r="Z96" s="5"/>
    </row>
    <row r="97" spans="1:26" ht="12.75" customHeight="1">
      <c r="A97" s="25" t="str">
        <f t="shared" si="7"/>
        <v/>
      </c>
      <c r="B97" s="25"/>
      <c r="C97" s="27" t="str">
        <f t="shared" si="5"/>
        <v/>
      </c>
      <c r="D97" s="28"/>
      <c r="E97" s="28"/>
      <c r="F97" s="28" t="str">
        <f t="shared" si="1"/>
        <v/>
      </c>
      <c r="G97" s="28" t="str">
        <f ca="1">IF($F97&lt;&gt;"",IF($G$4="Recurso",VLOOKUP($E97,OFFSET('Definición técnica de imagenes'!$A$1,MATCH($G$5,'Definición técnica de imagenes'!$A$1:$A$104,0)-1,1,COUNTIF('Definición técnica de imagenes'!$A$3:$A$102,$G$5),5),5,FALSE),'Definición técnica de imagenes'!$F$16),"")</f>
        <v/>
      </c>
      <c r="H97" s="28" t="str">
        <f t="shared" ca="1" si="6"/>
        <v/>
      </c>
      <c r="I97" s="28"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28"/>
      <c r="K97" s="32"/>
      <c r="L97" s="8"/>
      <c r="M97" s="8"/>
      <c r="N97" s="8"/>
      <c r="O97" s="8"/>
      <c r="P97" s="8"/>
      <c r="Q97" s="5"/>
      <c r="R97" s="5"/>
      <c r="S97" s="5"/>
      <c r="T97" s="5"/>
      <c r="U97" s="5"/>
      <c r="V97" s="5"/>
      <c r="W97" s="5"/>
      <c r="X97" s="5"/>
      <c r="Y97" s="5"/>
      <c r="Z97" s="5"/>
    </row>
    <row r="98" spans="1:26" ht="12.75" customHeight="1">
      <c r="A98" s="25" t="str">
        <f t="shared" si="7"/>
        <v/>
      </c>
      <c r="B98" s="25"/>
      <c r="C98" s="27" t="str">
        <f t="shared" si="5"/>
        <v/>
      </c>
      <c r="D98" s="28"/>
      <c r="E98" s="28"/>
      <c r="F98" s="28" t="str">
        <f t="shared" si="1"/>
        <v/>
      </c>
      <c r="G98" s="28" t="str">
        <f ca="1">IF($F98&lt;&gt;"",IF($G$4="Recurso",VLOOKUP($E98,OFFSET('Definición técnica de imagenes'!$A$1,MATCH($G$5,'Definición técnica de imagenes'!$A$1:$A$104,0)-1,1,COUNTIF('Definición técnica de imagenes'!$A$3:$A$102,$G$5),5),5,FALSE),'Definición técnica de imagenes'!$F$16),"")</f>
        <v/>
      </c>
      <c r="H98" s="28" t="str">
        <f t="shared" ca="1" si="6"/>
        <v/>
      </c>
      <c r="I98" s="28"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28"/>
      <c r="K98" s="32"/>
      <c r="L98" s="8"/>
      <c r="M98" s="8"/>
      <c r="N98" s="8"/>
      <c r="O98" s="8"/>
      <c r="P98" s="8"/>
      <c r="Q98" s="5"/>
      <c r="R98" s="5"/>
      <c r="S98" s="5"/>
      <c r="T98" s="5"/>
      <c r="U98" s="5"/>
      <c r="V98" s="5"/>
      <c r="W98" s="5"/>
      <c r="X98" s="5"/>
      <c r="Y98" s="5"/>
      <c r="Z98" s="5"/>
    </row>
    <row r="99" spans="1:26" ht="12.75" customHeight="1">
      <c r="A99" s="25" t="str">
        <f t="shared" si="7"/>
        <v/>
      </c>
      <c r="B99" s="25"/>
      <c r="C99" s="27" t="str">
        <f t="shared" si="5"/>
        <v/>
      </c>
      <c r="D99" s="28"/>
      <c r="E99" s="28"/>
      <c r="F99" s="28" t="str">
        <f t="shared" si="1"/>
        <v/>
      </c>
      <c r="G99" s="28" t="str">
        <f ca="1">IF($F99&lt;&gt;"",IF($G$4="Recurso",VLOOKUP($E99,OFFSET('Definición técnica de imagenes'!$A$1,MATCH($G$5,'Definición técnica de imagenes'!$A$1:$A$104,0)-1,1,COUNTIF('Definición técnica de imagenes'!$A$3:$A$102,$G$5),5),5,FALSE),'Definición técnica de imagenes'!$F$16),"")</f>
        <v/>
      </c>
      <c r="H99" s="28" t="str">
        <f t="shared" ca="1" si="6"/>
        <v/>
      </c>
      <c r="I99" s="28"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28"/>
      <c r="K99" s="32"/>
      <c r="L99" s="8"/>
      <c r="M99" s="8"/>
      <c r="N99" s="8"/>
      <c r="O99" s="8"/>
      <c r="P99" s="8"/>
      <c r="Q99" s="5"/>
      <c r="R99" s="5"/>
      <c r="S99" s="5"/>
      <c r="T99" s="5"/>
      <c r="U99" s="5"/>
      <c r="V99" s="5"/>
      <c r="W99" s="5"/>
      <c r="X99" s="5"/>
      <c r="Y99" s="5"/>
      <c r="Z99" s="5"/>
    </row>
    <row r="100" spans="1:26" ht="12.75" customHeight="1">
      <c r="A100" s="25" t="str">
        <f t="shared" si="7"/>
        <v/>
      </c>
      <c r="B100" s="25"/>
      <c r="C100" s="27" t="str">
        <f t="shared" si="5"/>
        <v/>
      </c>
      <c r="D100" s="28"/>
      <c r="E100" s="28"/>
      <c r="F100" s="28" t="str">
        <f t="shared" si="1"/>
        <v/>
      </c>
      <c r="G100" s="28" t="str">
        <f ca="1">IF($F100&lt;&gt;"",IF($G$4="Recurso",VLOOKUP($E100,OFFSET('Definición técnica de imagenes'!$A$1,MATCH($G$5,'Definición técnica de imagenes'!$A$1:$A$104,0)-1,1,COUNTIF('Definición técnica de imagenes'!$A$3:$A$102,$G$5),5),5,FALSE),'Definición técnica de imagenes'!$F$16),"")</f>
        <v/>
      </c>
      <c r="H100" s="28" t="str">
        <f t="shared" ca="1" si="6"/>
        <v/>
      </c>
      <c r="I100" s="28"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28"/>
      <c r="K100" s="32"/>
      <c r="L100" s="8"/>
      <c r="M100" s="8"/>
      <c r="N100" s="8"/>
      <c r="O100" s="8"/>
      <c r="P100" s="8"/>
      <c r="Q100" s="5"/>
      <c r="R100" s="5"/>
      <c r="S100" s="5"/>
      <c r="T100" s="5"/>
      <c r="U100" s="5"/>
      <c r="V100" s="5"/>
      <c r="W100" s="5"/>
      <c r="X100" s="5"/>
      <c r="Y100" s="5"/>
      <c r="Z100" s="5"/>
    </row>
    <row r="101" spans="1:26" ht="12.75" customHeight="1">
      <c r="A101" s="25" t="str">
        <f t="shared" si="7"/>
        <v/>
      </c>
      <c r="B101" s="25"/>
      <c r="C101" s="27" t="str">
        <f t="shared" si="5"/>
        <v/>
      </c>
      <c r="D101" s="28"/>
      <c r="E101" s="28"/>
      <c r="F101" s="28" t="str">
        <f t="shared" si="1"/>
        <v/>
      </c>
      <c r="G101" s="28" t="str">
        <f ca="1">IF($F101&lt;&gt;"",IF($G$4="Recurso",VLOOKUP($E101,OFFSET('Definición técnica de imagenes'!$A$1,MATCH($G$5,'Definición técnica de imagenes'!$A$1:$A$104,0)-1,1,COUNTIF('Definición técnica de imagenes'!$A$3:$A$102,$G$5),5),5,FALSE),'Definición técnica de imagenes'!$F$16),"")</f>
        <v/>
      </c>
      <c r="H101" s="28" t="str">
        <f t="shared" ca="1" si="6"/>
        <v/>
      </c>
      <c r="I101" s="28"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28"/>
      <c r="K101" s="32"/>
      <c r="L101" s="8"/>
      <c r="M101" s="8"/>
      <c r="N101" s="8"/>
      <c r="O101" s="8"/>
      <c r="P101" s="8"/>
      <c r="Q101" s="5"/>
      <c r="R101" s="5"/>
      <c r="S101" s="5"/>
      <c r="T101" s="5"/>
      <c r="U101" s="5"/>
      <c r="V101" s="5"/>
      <c r="W101" s="5"/>
      <c r="X101" s="5"/>
      <c r="Y101" s="5"/>
      <c r="Z101" s="5"/>
    </row>
    <row r="102" spans="1:26" ht="12.75" customHeight="1">
      <c r="A102" s="25" t="str">
        <f t="shared" si="7"/>
        <v/>
      </c>
      <c r="B102" s="25"/>
      <c r="C102" s="27" t="str">
        <f t="shared" si="5"/>
        <v/>
      </c>
      <c r="D102" s="28"/>
      <c r="E102" s="28"/>
      <c r="F102" s="28" t="str">
        <f t="shared" si="1"/>
        <v/>
      </c>
      <c r="G102" s="28" t="str">
        <f ca="1">IF($F102&lt;&gt;"",IF($G$4="Recurso",VLOOKUP($E102,OFFSET('Definición técnica de imagenes'!$A$1,MATCH($G$5,'Definición técnica de imagenes'!$A$1:$A$104,0)-1,1,COUNTIF('Definición técnica de imagenes'!$A$3:$A$102,$G$5),5),5,FALSE),'Definición técnica de imagenes'!$F$16),"")</f>
        <v/>
      </c>
      <c r="H102" s="28" t="str">
        <f t="shared" ca="1" si="6"/>
        <v/>
      </c>
      <c r="I102" s="28"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28"/>
      <c r="K102" s="32"/>
      <c r="L102" s="8"/>
      <c r="M102" s="8"/>
      <c r="N102" s="8"/>
      <c r="O102" s="8"/>
      <c r="P102" s="8"/>
      <c r="Q102" s="5"/>
      <c r="R102" s="5"/>
      <c r="S102" s="5"/>
      <c r="T102" s="5"/>
      <c r="U102" s="5"/>
      <c r="V102" s="5"/>
      <c r="W102" s="5"/>
      <c r="X102" s="5"/>
      <c r="Y102" s="5"/>
      <c r="Z102" s="5"/>
    </row>
    <row r="103" spans="1:26" ht="12.75" customHeight="1">
      <c r="A103" s="25" t="str">
        <f t="shared" si="7"/>
        <v/>
      </c>
      <c r="B103" s="25"/>
      <c r="C103" s="27" t="str">
        <f t="shared" si="5"/>
        <v/>
      </c>
      <c r="D103" s="28"/>
      <c r="E103" s="28"/>
      <c r="F103" s="28" t="str">
        <f t="shared" si="1"/>
        <v/>
      </c>
      <c r="G103" s="28" t="str">
        <f ca="1">IF($F103&lt;&gt;"",IF($G$4="Recurso",VLOOKUP($E103,OFFSET('Definición técnica de imagenes'!$A$1,MATCH($G$5,'Definición técnica de imagenes'!$A$1:$A$104,0)-1,1,COUNTIF('Definición técnica de imagenes'!$A$3:$A$102,$G$5),5),5,FALSE),'Definición técnica de imagenes'!$F$16),"")</f>
        <v/>
      </c>
      <c r="H103" s="28" t="str">
        <f t="shared" ca="1" si="6"/>
        <v/>
      </c>
      <c r="I103" s="28"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28"/>
      <c r="K103" s="32"/>
      <c r="L103" s="8"/>
      <c r="M103" s="8"/>
      <c r="N103" s="8"/>
      <c r="O103" s="8"/>
      <c r="P103" s="8"/>
      <c r="Q103" s="5"/>
      <c r="R103" s="5"/>
      <c r="S103" s="5"/>
      <c r="T103" s="5"/>
      <c r="U103" s="5"/>
      <c r="V103" s="5"/>
      <c r="W103" s="5"/>
      <c r="X103" s="5"/>
      <c r="Y103" s="5"/>
      <c r="Z103" s="5"/>
    </row>
    <row r="104" spans="1:26" ht="12.75" customHeight="1">
      <c r="A104" s="25" t="str">
        <f t="shared" si="7"/>
        <v/>
      </c>
      <c r="B104" s="25"/>
      <c r="C104" s="27" t="str">
        <f t="shared" si="5"/>
        <v/>
      </c>
      <c r="D104" s="28"/>
      <c r="E104" s="28"/>
      <c r="F104" s="28" t="str">
        <f t="shared" si="1"/>
        <v/>
      </c>
      <c r="G104" s="28" t="str">
        <f ca="1">IF($F104&lt;&gt;"",IF($G$4="Recurso",VLOOKUP($E104,OFFSET('Definición técnica de imagenes'!$A$1,MATCH($G$5,'Definición técnica de imagenes'!$A$1:$A$104,0)-1,1,COUNTIF('Definición técnica de imagenes'!$A$3:$A$102,$G$5),5),5,FALSE),'Definición técnica de imagenes'!$F$16),"")</f>
        <v/>
      </c>
      <c r="H104" s="28" t="str">
        <f t="shared" ca="1" si="6"/>
        <v/>
      </c>
      <c r="I104" s="28"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28"/>
      <c r="K104" s="32"/>
      <c r="L104" s="8"/>
      <c r="M104" s="8"/>
      <c r="N104" s="8"/>
      <c r="O104" s="8"/>
      <c r="P104" s="8"/>
      <c r="Q104" s="5"/>
      <c r="R104" s="5"/>
      <c r="S104" s="5"/>
      <c r="T104" s="5"/>
      <c r="U104" s="5"/>
      <c r="V104" s="5"/>
      <c r="W104" s="5"/>
      <c r="X104" s="5"/>
      <c r="Y104" s="5"/>
      <c r="Z104" s="5"/>
    </row>
    <row r="105" spans="1:26" ht="12.75" customHeight="1">
      <c r="A105" s="25" t="str">
        <f t="shared" si="7"/>
        <v/>
      </c>
      <c r="B105" s="25"/>
      <c r="C105" s="27" t="str">
        <f t="shared" si="5"/>
        <v/>
      </c>
      <c r="D105" s="28"/>
      <c r="E105" s="28"/>
      <c r="F105" s="28" t="str">
        <f t="shared" si="1"/>
        <v/>
      </c>
      <c r="G105" s="28" t="str">
        <f ca="1">IF($F105&lt;&gt;"",IF($G$4="Recurso",VLOOKUP($E105,OFFSET('Definición técnica de imagenes'!$A$1,MATCH($G$5,'Definición técnica de imagenes'!$A$1:$A$104,0)-1,1,COUNTIF('Definición técnica de imagenes'!$A$3:$A$102,$G$5),5),5,FALSE),'Definición técnica de imagenes'!$F$16),"")</f>
        <v/>
      </c>
      <c r="H105" s="28" t="str">
        <f t="shared" ca="1" si="6"/>
        <v/>
      </c>
      <c r="I105" s="28"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28"/>
      <c r="K105" s="32"/>
      <c r="L105" s="8"/>
      <c r="M105" s="8"/>
      <c r="N105" s="8"/>
      <c r="O105" s="8"/>
      <c r="P105" s="8"/>
      <c r="Q105" s="5"/>
      <c r="R105" s="5"/>
      <c r="S105" s="5"/>
      <c r="T105" s="5"/>
      <c r="U105" s="5"/>
      <c r="V105" s="5"/>
      <c r="W105" s="5"/>
      <c r="X105" s="5"/>
      <c r="Y105" s="5"/>
      <c r="Z105" s="5"/>
    </row>
    <row r="106" spans="1:26" ht="12.75" customHeight="1">
      <c r="A106" s="25" t="str">
        <f t="shared" si="7"/>
        <v/>
      </c>
      <c r="B106" s="25"/>
      <c r="C106" s="27" t="str">
        <f t="shared" si="5"/>
        <v/>
      </c>
      <c r="D106" s="28"/>
      <c r="E106" s="28"/>
      <c r="F106" s="28" t="str">
        <f t="shared" si="1"/>
        <v/>
      </c>
      <c r="G106" s="28" t="str">
        <f ca="1">IF($F106&lt;&gt;"",IF($G$4="Recurso",VLOOKUP($E106,OFFSET('Definición técnica de imagenes'!$A$1,MATCH($G$5,'Definición técnica de imagenes'!$A$1:$A$104,0)-1,1,COUNTIF('Definición técnica de imagenes'!$A$3:$A$102,$G$5),5),5,FALSE),'Definición técnica de imagenes'!$F$16),"")</f>
        <v/>
      </c>
      <c r="H106" s="28" t="str">
        <f t="shared" ca="1" si="6"/>
        <v/>
      </c>
      <c r="I106" s="28"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28"/>
      <c r="K106" s="32"/>
      <c r="L106" s="8"/>
      <c r="M106" s="8"/>
      <c r="N106" s="8"/>
      <c r="O106" s="8"/>
      <c r="P106" s="8"/>
      <c r="Q106" s="5"/>
      <c r="R106" s="5"/>
      <c r="S106" s="5"/>
      <c r="T106" s="5"/>
      <c r="U106" s="5"/>
      <c r="V106" s="5"/>
      <c r="W106" s="5"/>
      <c r="X106" s="5"/>
      <c r="Y106" s="5"/>
      <c r="Z106" s="5"/>
    </row>
    <row r="107" spans="1:26" ht="12.75" customHeight="1">
      <c r="A107" s="25" t="str">
        <f t="shared" si="7"/>
        <v/>
      </c>
      <c r="B107" s="25"/>
      <c r="C107" s="27" t="str">
        <f t="shared" si="5"/>
        <v/>
      </c>
      <c r="D107" s="28"/>
      <c r="E107" s="28"/>
      <c r="F107" s="28" t="str">
        <f t="shared" si="1"/>
        <v/>
      </c>
      <c r="G107" s="28" t="str">
        <f ca="1">IF($F107&lt;&gt;"",IF($G$4="Recurso",VLOOKUP($E107,OFFSET('Definición técnica de imagenes'!$A$1,MATCH($G$5,'Definición técnica de imagenes'!$A$1:$A$104,0)-1,1,COUNTIF('Definición técnica de imagenes'!$A$3:$A$102,$G$5),5),5,FALSE),'Definición técnica de imagenes'!$F$16),"")</f>
        <v/>
      </c>
      <c r="H107" s="28" t="str">
        <f t="shared" ca="1" si="6"/>
        <v/>
      </c>
      <c r="I107" s="28"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28"/>
      <c r="K107" s="32"/>
      <c r="L107" s="8"/>
      <c r="M107" s="8"/>
      <c r="N107" s="8"/>
      <c r="O107" s="8"/>
      <c r="P107" s="8"/>
      <c r="Q107" s="5"/>
      <c r="R107" s="5"/>
      <c r="S107" s="5"/>
      <c r="T107" s="5"/>
      <c r="U107" s="5"/>
      <c r="V107" s="5"/>
      <c r="W107" s="5"/>
      <c r="X107" s="5"/>
      <c r="Y107" s="5"/>
      <c r="Z107" s="5"/>
    </row>
    <row r="108" spans="1:26" ht="12.75" customHeight="1">
      <c r="A108" s="25" t="str">
        <f t="shared" si="7"/>
        <v/>
      </c>
      <c r="B108" s="25"/>
      <c r="C108" s="27" t="str">
        <f t="shared" si="5"/>
        <v/>
      </c>
      <c r="D108" s="28"/>
      <c r="E108" s="28"/>
      <c r="F108" s="28" t="str">
        <f t="shared" si="1"/>
        <v/>
      </c>
      <c r="G108" s="28" t="str">
        <f ca="1">IF($F108&lt;&gt;"",IF($G$4="Recurso",VLOOKUP($E108,OFFSET('Definición técnica de imagenes'!$A$1,MATCH($G$5,'Definición técnica de imagenes'!$A$1:$A$104,0)-1,1,COUNTIF('Definición técnica de imagenes'!$A$3:$A$102,$G$5),5),5,FALSE),'Definición técnica de imagenes'!$F$16),"")</f>
        <v/>
      </c>
      <c r="H108" s="28" t="str">
        <f t="shared" ca="1" si="6"/>
        <v/>
      </c>
      <c r="I108" s="28"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28"/>
      <c r="K108" s="32"/>
      <c r="L108" s="8"/>
      <c r="M108" s="8"/>
      <c r="N108" s="8"/>
      <c r="O108" s="8"/>
      <c r="P108" s="8"/>
      <c r="Q108" s="5"/>
      <c r="R108" s="5"/>
      <c r="S108" s="5"/>
      <c r="T108" s="5"/>
      <c r="U108" s="5"/>
      <c r="V108" s="5"/>
      <c r="W108" s="5"/>
      <c r="X108" s="5"/>
      <c r="Y108" s="5"/>
      <c r="Z108" s="5"/>
    </row>
    <row r="109" spans="1:26" ht="12.75" customHeight="1">
      <c r="A109" s="2"/>
      <c r="B109" s="2"/>
      <c r="C109" s="2"/>
      <c r="D109" s="2"/>
      <c r="E109" s="2"/>
      <c r="F109" s="2"/>
      <c r="G109" s="2"/>
      <c r="H109" s="2"/>
      <c r="I109" s="2"/>
      <c r="J109" s="8"/>
      <c r="K109" s="8"/>
      <c r="L109" s="2"/>
      <c r="M109" s="2"/>
      <c r="N109" s="2"/>
      <c r="O109" s="2"/>
      <c r="P109" s="2"/>
      <c r="Q109" s="5"/>
      <c r="R109" s="5"/>
      <c r="S109" s="5"/>
      <c r="T109" s="5"/>
      <c r="U109" s="5"/>
      <c r="V109" s="5"/>
      <c r="W109" s="5"/>
      <c r="X109" s="5"/>
      <c r="Y109" s="5"/>
      <c r="Z109" s="5"/>
    </row>
    <row r="110" spans="1:26" ht="15.7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ErrorMessage="1" sqref="G5">
      <formula1>$O$2:$O$27</formula1>
    </dataValidation>
    <dataValidation type="list" allowBlank="1" showErrorMessage="1" sqref="C3">
      <formula1>"3.0,4.0,5.0,6.0,7.0,8.0,9.0,10.0,11.0"</formula1>
    </dataValidation>
    <dataValidation type="date" allowBlank="1" showErrorMessage="1" sqref="F3">
      <formula1>42036</formula1>
      <formula2>42490</formula2>
    </dataValidation>
    <dataValidation type="list" allowBlank="1" showErrorMessage="1" sqref="G4">
      <formula1>"Cuaderno de Estudio,Recurso"</formula1>
    </dataValidation>
    <dataValidation type="list" allowBlank="1" showErrorMessage="1" sqref="E10:E108">
      <formula1>INDIRECT(IF(ISERROR(FIND(" ",$E$9)),$E$9,MID($E$9,1,FIND(" ",$E$9))))</formula1>
    </dataValidation>
    <dataValidation type="list" allowBlank="1" showErrorMessage="1" sqref="C2">
      <formula1>"Matemáticas,Ciencias Naturales,Ciencias Sociales,Lenguaje"</formula1>
    </dataValidation>
    <dataValidation type="list" allowBlank="1" showErrorMessage="1" sqref="D10:D108">
      <formula1>"Ilustración,Fotografía"</formula1>
    </dataValidation>
  </dataValidations>
  <hyperlinks>
    <hyperlink ref="B15" r:id="rId1" display="http://upload.wikimedia.org/wikipedia/commons/a/af/Corrientes_Politicas_en_Latinoamerica.svg"/>
    <hyperlink ref="B23" r:id="rId2" display="http://es.panampost.com/panam-staff/2014/06/26/nuevo-canal-interoceanico-de-nicaragua-superaria-al-de-panama/"/>
    <hyperlink ref="B28" r:id="rId3" display="http://upload.wikimedia.org/wikipedia/commons/d/d7/Global_Warming_Map.es..png"/>
    <hyperlink ref="B29" r:id="rId4" display="http://upload.wikimedia.org/wikipedia/commons/c/cb/GDP_PPP_per_capita_world_map_IMF_figures_year_2006%282%29.png"/>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72.25" customWidth="1"/>
    <col min="2" max="2" width="11" customWidth="1"/>
    <col min="3" max="3" width="13.75" customWidth="1"/>
    <col min="4" max="4" width="11.375" customWidth="1"/>
    <col min="5" max="7" width="11" customWidth="1"/>
    <col min="8" max="11" width="11" hidden="1" customWidth="1"/>
    <col min="12" max="21" width="10.5" customWidth="1"/>
  </cols>
  <sheetData>
    <row r="1" spans="1:26" ht="15.75" customHeight="1">
      <c r="A1" s="101" t="s">
        <v>40</v>
      </c>
      <c r="B1" s="102"/>
      <c r="C1" s="102"/>
      <c r="D1" s="102"/>
      <c r="E1" s="102"/>
      <c r="F1" s="103"/>
      <c r="G1" s="40"/>
      <c r="H1" s="40"/>
      <c r="I1" s="40"/>
      <c r="J1" s="40"/>
      <c r="K1" s="40"/>
      <c r="L1" s="5"/>
      <c r="M1" s="5"/>
      <c r="N1" s="5"/>
      <c r="O1" s="5"/>
      <c r="P1" s="5"/>
      <c r="Q1" s="5"/>
      <c r="R1" s="5"/>
      <c r="S1" s="5"/>
      <c r="T1" s="5"/>
      <c r="U1" s="5"/>
      <c r="V1" s="5"/>
      <c r="W1" s="5"/>
      <c r="X1" s="5"/>
      <c r="Y1" s="5"/>
      <c r="Z1" s="5"/>
    </row>
    <row r="2" spans="1:26" ht="15.75" customHeight="1">
      <c r="A2" s="41" t="s">
        <v>50</v>
      </c>
      <c r="B2" s="40"/>
      <c r="C2" s="98" t="s">
        <v>52</v>
      </c>
      <c r="D2" s="99"/>
      <c r="E2" s="88"/>
      <c r="F2" s="43"/>
      <c r="G2" s="40"/>
      <c r="H2" s="40"/>
      <c r="I2" s="40"/>
      <c r="J2" s="40"/>
      <c r="K2" s="40"/>
      <c r="L2" s="5"/>
      <c r="M2" s="5"/>
      <c r="N2" s="5"/>
      <c r="O2" s="5"/>
      <c r="P2" s="5"/>
      <c r="Q2" s="5"/>
      <c r="R2" s="5"/>
      <c r="S2" s="5"/>
      <c r="T2" s="5"/>
      <c r="U2" s="5"/>
      <c r="V2" s="5"/>
      <c r="W2" s="5"/>
      <c r="X2" s="5"/>
      <c r="Y2" s="5"/>
      <c r="Z2" s="5"/>
    </row>
    <row r="3" spans="1:26" ht="63" customHeight="1">
      <c r="A3" s="45" t="s">
        <v>55</v>
      </c>
      <c r="B3" s="40"/>
      <c r="C3" s="100" t="s">
        <v>63</v>
      </c>
      <c r="D3" s="86"/>
      <c r="E3" s="90"/>
      <c r="F3" s="43"/>
      <c r="G3" s="40"/>
      <c r="H3" s="40" t="s">
        <v>70</v>
      </c>
      <c r="I3" s="40" t="s">
        <v>71</v>
      </c>
      <c r="J3" s="40" t="s">
        <v>72</v>
      </c>
      <c r="K3" s="40" t="s">
        <v>73</v>
      </c>
      <c r="L3" s="5"/>
      <c r="M3" s="5"/>
      <c r="N3" s="5"/>
      <c r="O3" s="5"/>
      <c r="P3" s="5"/>
      <c r="Q3" s="5"/>
      <c r="R3" s="5"/>
      <c r="S3" s="5"/>
      <c r="T3" s="5"/>
      <c r="U3" s="5"/>
      <c r="V3" s="5"/>
      <c r="W3" s="5"/>
      <c r="X3" s="5"/>
      <c r="Y3" s="5"/>
      <c r="Z3" s="5"/>
    </row>
    <row r="4" spans="1:26" ht="31.5" customHeight="1">
      <c r="A4" s="41" t="s">
        <v>74</v>
      </c>
      <c r="B4" s="40"/>
      <c r="C4" s="48" t="s">
        <v>2</v>
      </c>
      <c r="D4" s="49">
        <v>11</v>
      </c>
      <c r="E4" s="50">
        <v>3</v>
      </c>
      <c r="F4" s="43"/>
      <c r="G4" s="40"/>
      <c r="H4" s="40" t="s">
        <v>89</v>
      </c>
      <c r="I4" s="40" t="s">
        <v>90</v>
      </c>
      <c r="J4" s="40">
        <v>1</v>
      </c>
      <c r="K4" s="40">
        <v>1</v>
      </c>
      <c r="L4" s="5"/>
      <c r="M4" s="5"/>
      <c r="N4" s="5"/>
      <c r="O4" s="5"/>
      <c r="P4" s="5"/>
      <c r="Q4" s="5"/>
      <c r="R4" s="5"/>
      <c r="S4" s="5"/>
      <c r="T4" s="5"/>
      <c r="U4" s="5"/>
      <c r="V4" s="5"/>
      <c r="W4" s="5"/>
      <c r="X4" s="5"/>
      <c r="Y4" s="5"/>
      <c r="Z4" s="5"/>
    </row>
    <row r="5" spans="1:26" ht="79.5" customHeight="1">
      <c r="A5" s="45" t="s">
        <v>93</v>
      </c>
      <c r="B5" s="40"/>
      <c r="C5" s="52" t="s">
        <v>94</v>
      </c>
      <c r="D5" s="96"/>
      <c r="E5" s="92"/>
      <c r="F5" s="43"/>
      <c r="G5" s="40"/>
      <c r="H5" s="40" t="s">
        <v>104</v>
      </c>
      <c r="I5" s="40" t="s">
        <v>105</v>
      </c>
      <c r="J5" s="40">
        <v>2</v>
      </c>
      <c r="K5" s="40">
        <v>2</v>
      </c>
      <c r="L5" s="5"/>
      <c r="M5" s="5"/>
      <c r="N5" s="5"/>
      <c r="O5" s="5"/>
      <c r="P5" s="5"/>
      <c r="Q5" s="5"/>
      <c r="R5" s="5"/>
      <c r="S5" s="5"/>
      <c r="T5" s="5"/>
      <c r="U5" s="5"/>
      <c r="V5" s="5"/>
      <c r="W5" s="5"/>
      <c r="X5" s="5"/>
      <c r="Y5" s="5"/>
      <c r="Z5" s="5"/>
    </row>
    <row r="6" spans="1:26" ht="31.5" customHeight="1">
      <c r="A6" s="41" t="s">
        <v>106</v>
      </c>
      <c r="B6" s="40"/>
      <c r="C6" s="40"/>
      <c r="D6" s="40"/>
      <c r="E6" s="40"/>
      <c r="F6" s="43"/>
      <c r="G6" s="40"/>
      <c r="H6" s="40" t="s">
        <v>2</v>
      </c>
      <c r="I6" s="40" t="s">
        <v>107</v>
      </c>
      <c r="J6" s="40">
        <v>3</v>
      </c>
      <c r="K6" s="40">
        <v>3</v>
      </c>
      <c r="L6" s="5"/>
      <c r="M6" s="5"/>
      <c r="N6" s="5"/>
      <c r="O6" s="5"/>
      <c r="P6" s="5"/>
      <c r="Q6" s="5"/>
      <c r="R6" s="5"/>
      <c r="S6" s="5"/>
      <c r="T6" s="5"/>
      <c r="U6" s="5"/>
      <c r="V6" s="5"/>
      <c r="W6" s="5"/>
      <c r="X6" s="5"/>
      <c r="Y6" s="5"/>
      <c r="Z6" s="5"/>
    </row>
    <row r="7" spans="1:26" ht="31.5" customHeight="1">
      <c r="A7" s="45" t="s">
        <v>108</v>
      </c>
      <c r="B7" s="40"/>
      <c r="C7" s="55" t="s">
        <v>109</v>
      </c>
      <c r="D7" s="93" t="str">
        <f>CONCATENATE("SolicitudGrafica_",D5,".xls")</f>
        <v>SolicitudGrafica_.xls</v>
      </c>
      <c r="E7" s="94"/>
      <c r="F7" s="95"/>
      <c r="G7" s="40"/>
      <c r="H7" s="40" t="s">
        <v>130</v>
      </c>
      <c r="I7" s="40" t="s">
        <v>131</v>
      </c>
      <c r="J7" s="40">
        <v>4</v>
      </c>
      <c r="K7" s="40">
        <v>4</v>
      </c>
      <c r="L7" s="5"/>
      <c r="M7" s="5"/>
      <c r="N7" s="5"/>
      <c r="O7" s="5"/>
      <c r="P7" s="5"/>
      <c r="Q7" s="5"/>
      <c r="R7" s="5"/>
      <c r="S7" s="5"/>
      <c r="T7" s="5"/>
      <c r="U7" s="5"/>
      <c r="V7" s="5"/>
      <c r="W7" s="5"/>
      <c r="X7" s="5"/>
      <c r="Y7" s="5"/>
      <c r="Z7" s="5"/>
    </row>
    <row r="8" spans="1:26" ht="47.25" customHeight="1">
      <c r="A8" s="45" t="s">
        <v>132</v>
      </c>
      <c r="B8" s="40"/>
      <c r="C8" s="40"/>
      <c r="D8" s="40"/>
      <c r="E8" s="40"/>
      <c r="F8" s="43"/>
      <c r="G8" s="40"/>
      <c r="H8" s="40"/>
      <c r="I8" s="40" t="s">
        <v>133</v>
      </c>
      <c r="J8" s="40">
        <v>5</v>
      </c>
      <c r="K8" s="40">
        <v>5</v>
      </c>
      <c r="L8" s="5"/>
      <c r="M8" s="5"/>
      <c r="N8" s="5"/>
      <c r="O8" s="5"/>
      <c r="P8" s="5"/>
      <c r="Q8" s="5"/>
      <c r="R8" s="5"/>
      <c r="S8" s="5"/>
      <c r="T8" s="5"/>
      <c r="U8" s="5"/>
      <c r="V8" s="5"/>
      <c r="W8" s="5"/>
      <c r="X8" s="5"/>
      <c r="Y8" s="5"/>
      <c r="Z8" s="5"/>
    </row>
    <row r="9" spans="1:26" ht="47.25" customHeight="1">
      <c r="A9" s="45" t="s">
        <v>136</v>
      </c>
      <c r="B9" s="40"/>
      <c r="C9" s="40"/>
      <c r="D9" s="40"/>
      <c r="E9" s="40"/>
      <c r="F9" s="43"/>
      <c r="G9" s="40"/>
      <c r="H9" s="40"/>
      <c r="I9" s="40" t="s">
        <v>137</v>
      </c>
      <c r="J9" s="40">
        <v>6</v>
      </c>
      <c r="K9" s="40">
        <v>6</v>
      </c>
      <c r="L9" s="5"/>
      <c r="M9" s="5"/>
      <c r="N9" s="5"/>
      <c r="O9" s="5"/>
      <c r="P9" s="5"/>
      <c r="Q9" s="5"/>
      <c r="R9" s="5"/>
      <c r="S9" s="5"/>
      <c r="T9" s="5"/>
      <c r="U9" s="5"/>
      <c r="V9" s="5"/>
      <c r="W9" s="5"/>
      <c r="X9" s="5"/>
      <c r="Y9" s="5"/>
      <c r="Z9" s="5"/>
    </row>
    <row r="10" spans="1:26" ht="31.5" customHeight="1">
      <c r="A10" s="60" t="s">
        <v>140</v>
      </c>
      <c r="B10" s="61"/>
      <c r="C10" s="61"/>
      <c r="D10" s="61"/>
      <c r="E10" s="61"/>
      <c r="F10" s="63"/>
      <c r="G10" s="40"/>
      <c r="H10" s="40"/>
      <c r="I10" s="40" t="s">
        <v>149</v>
      </c>
      <c r="J10" s="40">
        <v>7</v>
      </c>
      <c r="K10" s="40">
        <v>7</v>
      </c>
      <c r="L10" s="5"/>
      <c r="M10" s="5"/>
      <c r="N10" s="5"/>
      <c r="O10" s="5"/>
      <c r="P10" s="5"/>
      <c r="Q10" s="5"/>
      <c r="R10" s="5"/>
      <c r="S10" s="5"/>
      <c r="T10" s="5"/>
      <c r="U10" s="5"/>
      <c r="V10" s="5"/>
      <c r="W10" s="5"/>
      <c r="X10" s="5"/>
      <c r="Y10" s="5"/>
      <c r="Z10" s="5"/>
    </row>
    <row r="11" spans="1:26" ht="15.75" customHeight="1">
      <c r="A11" s="40"/>
      <c r="B11" s="40"/>
      <c r="C11" s="40"/>
      <c r="D11" s="40"/>
      <c r="E11" s="40"/>
      <c r="F11" s="40"/>
      <c r="G11" s="40"/>
      <c r="H11" s="40"/>
      <c r="I11" s="40" t="s">
        <v>152</v>
      </c>
      <c r="J11" s="40">
        <v>8</v>
      </c>
      <c r="K11" s="40">
        <v>8</v>
      </c>
      <c r="L11" s="5"/>
      <c r="M11" s="5"/>
      <c r="N11" s="5"/>
      <c r="O11" s="5"/>
      <c r="P11" s="5"/>
      <c r="Q11" s="5"/>
      <c r="R11" s="5"/>
      <c r="S11" s="5"/>
      <c r="T11" s="5"/>
      <c r="U11" s="5"/>
      <c r="V11" s="5"/>
      <c r="W11" s="5"/>
      <c r="X11" s="5"/>
      <c r="Y11" s="5"/>
      <c r="Z11" s="5"/>
    </row>
    <row r="12" spans="1:26" ht="15.75" customHeight="1">
      <c r="A12" s="40"/>
      <c r="B12" s="40"/>
      <c r="C12" s="40"/>
      <c r="D12" s="40"/>
      <c r="E12" s="40"/>
      <c r="F12" s="40"/>
      <c r="G12" s="40"/>
      <c r="H12" s="40"/>
      <c r="I12" s="40" t="s">
        <v>154</v>
      </c>
      <c r="J12" s="40">
        <v>9</v>
      </c>
      <c r="K12" s="40">
        <v>9</v>
      </c>
      <c r="L12" s="5"/>
      <c r="M12" s="5"/>
      <c r="N12" s="5"/>
      <c r="O12" s="5"/>
      <c r="P12" s="5"/>
      <c r="Q12" s="5"/>
      <c r="R12" s="5"/>
      <c r="S12" s="5"/>
      <c r="T12" s="5"/>
      <c r="U12" s="5"/>
      <c r="V12" s="5"/>
      <c r="W12" s="5"/>
      <c r="X12" s="5"/>
      <c r="Y12" s="5"/>
      <c r="Z12" s="5"/>
    </row>
    <row r="13" spans="1:26" ht="15.75" customHeight="1">
      <c r="A13" s="101" t="s">
        <v>157</v>
      </c>
      <c r="B13" s="102"/>
      <c r="C13" s="102"/>
      <c r="D13" s="102"/>
      <c r="E13" s="102"/>
      <c r="F13" s="103"/>
      <c r="G13" s="40"/>
      <c r="H13" s="40"/>
      <c r="I13" s="40" t="s">
        <v>161</v>
      </c>
      <c r="J13" s="40">
        <v>10</v>
      </c>
      <c r="K13" s="40">
        <v>10</v>
      </c>
      <c r="L13" s="5"/>
      <c r="M13" s="5"/>
      <c r="N13" s="5"/>
      <c r="O13" s="5"/>
      <c r="P13" s="5"/>
      <c r="Q13" s="5"/>
      <c r="R13" s="5"/>
      <c r="S13" s="5"/>
      <c r="T13" s="5"/>
      <c r="U13" s="5"/>
      <c r="V13" s="5"/>
      <c r="W13" s="5"/>
      <c r="X13" s="5"/>
      <c r="Y13" s="5"/>
      <c r="Z13" s="5"/>
    </row>
    <row r="14" spans="1:26" ht="15.75" customHeight="1">
      <c r="A14" s="45"/>
      <c r="B14" s="40"/>
      <c r="C14" s="40"/>
      <c r="D14" s="40"/>
      <c r="E14" s="40"/>
      <c r="F14" s="43"/>
      <c r="G14" s="40"/>
      <c r="H14" s="40"/>
      <c r="I14" s="40" t="s">
        <v>164</v>
      </c>
      <c r="J14" s="40">
        <v>11</v>
      </c>
      <c r="K14" s="40">
        <v>11</v>
      </c>
      <c r="L14" s="5"/>
      <c r="M14" s="5"/>
      <c r="N14" s="5"/>
      <c r="O14" s="5"/>
      <c r="P14" s="5"/>
      <c r="Q14" s="5"/>
      <c r="R14" s="5"/>
      <c r="S14" s="5"/>
      <c r="T14" s="5"/>
      <c r="U14" s="5"/>
      <c r="V14" s="5"/>
      <c r="W14" s="5"/>
      <c r="X14" s="5"/>
      <c r="Y14" s="5"/>
      <c r="Z14" s="5"/>
    </row>
    <row r="15" spans="1:26" ht="15.75" customHeight="1">
      <c r="A15" s="41" t="s">
        <v>165</v>
      </c>
      <c r="B15" s="40"/>
      <c r="C15" s="98" t="s">
        <v>166</v>
      </c>
      <c r="D15" s="99"/>
      <c r="E15" s="99"/>
      <c r="F15" s="88"/>
      <c r="G15" s="40"/>
      <c r="H15" s="40"/>
      <c r="I15" s="40"/>
      <c r="J15" s="40">
        <v>12</v>
      </c>
      <c r="K15" s="40">
        <v>12</v>
      </c>
      <c r="L15" s="5"/>
      <c r="M15" s="5"/>
      <c r="N15" s="5"/>
      <c r="O15" s="5"/>
      <c r="P15" s="5"/>
      <c r="Q15" s="5"/>
      <c r="R15" s="5"/>
      <c r="S15" s="5"/>
      <c r="T15" s="5"/>
      <c r="U15" s="5"/>
      <c r="V15" s="5"/>
      <c r="W15" s="5"/>
      <c r="X15" s="5"/>
      <c r="Y15" s="5"/>
      <c r="Z15" s="5"/>
    </row>
    <row r="16" spans="1:26" ht="66.75" customHeight="1">
      <c r="A16" s="45" t="s">
        <v>173</v>
      </c>
      <c r="B16" s="40"/>
      <c r="C16" s="48" t="s">
        <v>174</v>
      </c>
      <c r="D16" s="49" t="s">
        <v>175</v>
      </c>
      <c r="E16" s="49" t="s">
        <v>176</v>
      </c>
      <c r="F16" s="64" t="s">
        <v>178</v>
      </c>
      <c r="G16" s="40"/>
      <c r="H16" s="40"/>
      <c r="I16" s="40"/>
      <c r="J16" s="40">
        <v>13</v>
      </c>
      <c r="K16" s="40">
        <v>13</v>
      </c>
      <c r="L16" s="5"/>
      <c r="M16" s="5"/>
      <c r="N16" s="5"/>
      <c r="O16" s="5"/>
      <c r="P16" s="5"/>
      <c r="Q16" s="5"/>
      <c r="R16" s="5"/>
      <c r="S16" s="5"/>
      <c r="T16" s="5"/>
      <c r="U16" s="5"/>
      <c r="V16" s="5"/>
      <c r="W16" s="5"/>
      <c r="X16" s="5"/>
      <c r="Y16" s="5"/>
      <c r="Z16" s="5"/>
    </row>
    <row r="17" spans="1:26" ht="31.5" customHeight="1">
      <c r="A17" s="41" t="s">
        <v>74</v>
      </c>
      <c r="B17" s="40"/>
      <c r="C17" s="52" t="s">
        <v>94</v>
      </c>
      <c r="D17" s="96" t="str">
        <f>CONCATENATE(H21,"_",I21,"_",J21,"_",K45)</f>
        <v>LE_07_04_REC10</v>
      </c>
      <c r="E17" s="97"/>
      <c r="F17" s="92"/>
      <c r="G17" s="40"/>
      <c r="H17" s="40"/>
      <c r="I17" s="40"/>
      <c r="J17" s="40">
        <v>14</v>
      </c>
      <c r="K17" s="40">
        <v>14</v>
      </c>
      <c r="L17" s="5"/>
      <c r="M17" s="5"/>
      <c r="N17" s="5"/>
      <c r="O17" s="5"/>
      <c r="P17" s="5"/>
      <c r="Q17" s="5"/>
      <c r="R17" s="5"/>
      <c r="S17" s="5"/>
      <c r="T17" s="5"/>
      <c r="U17" s="5"/>
      <c r="V17" s="5"/>
      <c r="W17" s="5"/>
      <c r="X17" s="5"/>
      <c r="Y17" s="5"/>
      <c r="Z17" s="5"/>
    </row>
    <row r="18" spans="1:26" ht="79.5" customHeight="1">
      <c r="A18" s="45" t="s">
        <v>197</v>
      </c>
      <c r="B18" s="40"/>
      <c r="C18" s="55" t="s">
        <v>198</v>
      </c>
      <c r="D18" s="93" t="str">
        <f>CONCATENATE("SolicitudGrafica_",D17,".xls")</f>
        <v>SolicitudGrafica_LE_07_04_REC10.xls</v>
      </c>
      <c r="E18" s="94"/>
      <c r="F18" s="95"/>
      <c r="G18" s="40"/>
      <c r="H18" s="40"/>
      <c r="I18" s="40"/>
      <c r="J18" s="40">
        <v>15</v>
      </c>
      <c r="K18" s="40">
        <v>15</v>
      </c>
      <c r="L18" s="5"/>
      <c r="M18" s="5"/>
      <c r="N18" s="5"/>
      <c r="O18" s="5"/>
      <c r="P18" s="5"/>
      <c r="Q18" s="5"/>
      <c r="R18" s="5"/>
      <c r="S18" s="5"/>
      <c r="T18" s="5"/>
      <c r="U18" s="5"/>
      <c r="V18" s="5"/>
      <c r="W18" s="5"/>
      <c r="X18" s="5"/>
      <c r="Y18" s="5"/>
      <c r="Z18" s="5"/>
    </row>
    <row r="19" spans="1:26" ht="15.75" customHeight="1">
      <c r="A19" s="41" t="s">
        <v>106</v>
      </c>
      <c r="B19" s="40"/>
      <c r="C19" s="40"/>
      <c r="D19" s="40"/>
      <c r="E19" s="40"/>
      <c r="F19" s="43"/>
      <c r="G19" s="40"/>
      <c r="H19" s="40">
        <v>3</v>
      </c>
      <c r="I19" s="40"/>
      <c r="J19" s="40">
        <v>16</v>
      </c>
      <c r="K19" s="40">
        <v>16</v>
      </c>
      <c r="L19" s="5"/>
      <c r="M19" s="5"/>
      <c r="N19" s="5"/>
      <c r="O19" s="5"/>
      <c r="P19" s="5"/>
      <c r="Q19" s="5"/>
      <c r="R19" s="5"/>
      <c r="S19" s="5"/>
      <c r="T19" s="5"/>
      <c r="U19" s="5"/>
      <c r="V19" s="5"/>
      <c r="W19" s="5"/>
      <c r="X19" s="5"/>
      <c r="Y19" s="5"/>
      <c r="Z19" s="5"/>
    </row>
    <row r="20" spans="1:26" ht="63.75" customHeight="1">
      <c r="A20" s="60" t="s">
        <v>202</v>
      </c>
      <c r="B20" s="61"/>
      <c r="C20" s="61"/>
      <c r="D20" s="61"/>
      <c r="E20" s="61"/>
      <c r="F20" s="63"/>
      <c r="G20" s="40"/>
      <c r="H20" s="40">
        <v>4</v>
      </c>
      <c r="I20" s="40">
        <v>5</v>
      </c>
      <c r="J20" s="40">
        <v>4</v>
      </c>
      <c r="K20" s="40">
        <v>17</v>
      </c>
      <c r="L20" s="5"/>
      <c r="M20" s="5"/>
      <c r="N20" s="5"/>
      <c r="O20" s="5"/>
      <c r="P20" s="5"/>
      <c r="Q20" s="5"/>
      <c r="R20" s="5"/>
      <c r="S20" s="5"/>
      <c r="T20" s="5"/>
      <c r="U20" s="5"/>
      <c r="V20" s="5"/>
      <c r="W20" s="5"/>
      <c r="X20" s="5"/>
      <c r="Y20" s="5"/>
      <c r="Z20" s="5"/>
    </row>
    <row r="21" spans="1:26" ht="15.75" customHeight="1">
      <c r="A21" s="40"/>
      <c r="B21" s="40"/>
      <c r="C21" s="40"/>
      <c r="D21" s="40"/>
      <c r="E21" s="40"/>
      <c r="F21" s="40"/>
      <c r="G21" s="40"/>
      <c r="H21" s="73" t="str">
        <f t="array" ref="H21">IF(INDEX(H4:H7,H20)=H4,"MA",IF(INDEX(H4:H7,H20)=H5,"CN",IF(INDEX(H4:H7,H20)=H6,"CS",IF(INDEX(H4:H7,H20)=H7,"LE"))))</f>
        <v>LE</v>
      </c>
      <c r="I21" s="40" t="str">
        <f>CONCATENATE(IF((I20+2)&lt;10,"0",""),I20+2)</f>
        <v>07</v>
      </c>
      <c r="J21" s="40" t="str">
        <f>CONCATENATE(IF(J20&lt;10,"0",""),J20)</f>
        <v>04</v>
      </c>
      <c r="K21" s="40">
        <v>18</v>
      </c>
      <c r="L21" s="5"/>
      <c r="M21" s="5"/>
      <c r="N21" s="5"/>
      <c r="O21" s="5"/>
      <c r="P21" s="5"/>
      <c r="Q21" s="5"/>
      <c r="R21" s="5"/>
      <c r="S21" s="5"/>
      <c r="T21" s="5"/>
      <c r="U21" s="5"/>
      <c r="V21" s="5"/>
      <c r="W21" s="5"/>
      <c r="X21" s="5"/>
      <c r="Y21" s="5"/>
      <c r="Z21" s="5"/>
    </row>
    <row r="22" spans="1:26" ht="15.75" customHeight="1">
      <c r="A22" s="40"/>
      <c r="B22" s="40"/>
      <c r="C22" s="40"/>
      <c r="D22" s="40"/>
      <c r="E22" s="40"/>
      <c r="F22" s="40"/>
      <c r="G22" s="40"/>
      <c r="H22" s="40"/>
      <c r="I22" s="40"/>
      <c r="J22" s="40"/>
      <c r="K22" s="40">
        <v>19</v>
      </c>
      <c r="L22" s="5"/>
      <c r="M22" s="5"/>
      <c r="N22" s="5"/>
      <c r="O22" s="5"/>
      <c r="P22" s="5"/>
      <c r="Q22" s="5"/>
      <c r="R22" s="5"/>
      <c r="S22" s="5"/>
      <c r="T22" s="5"/>
      <c r="U22" s="5"/>
      <c r="V22" s="5"/>
      <c r="W22" s="5"/>
      <c r="X22" s="5"/>
      <c r="Y22" s="5"/>
      <c r="Z22" s="5"/>
    </row>
    <row r="23" spans="1:26" ht="15.75" customHeight="1">
      <c r="A23" s="40"/>
      <c r="B23" s="40"/>
      <c r="C23" s="40"/>
      <c r="D23" s="40"/>
      <c r="E23" s="40"/>
      <c r="F23" s="40"/>
      <c r="G23" s="40"/>
      <c r="H23" s="40"/>
      <c r="I23" s="40"/>
      <c r="J23" s="40"/>
      <c r="K23" s="40">
        <v>20</v>
      </c>
      <c r="L23" s="5"/>
      <c r="M23" s="5"/>
      <c r="N23" s="5"/>
      <c r="O23" s="5"/>
      <c r="P23" s="5"/>
      <c r="Q23" s="5"/>
      <c r="R23" s="5"/>
      <c r="S23" s="5"/>
      <c r="T23" s="5"/>
      <c r="U23" s="5"/>
      <c r="V23" s="5"/>
      <c r="W23" s="5"/>
      <c r="X23" s="5"/>
      <c r="Y23" s="5"/>
      <c r="Z23" s="5"/>
    </row>
    <row r="24" spans="1:26" ht="15.75" customHeight="1">
      <c r="A24" s="40"/>
      <c r="B24" s="40"/>
      <c r="C24" s="40"/>
      <c r="D24" s="40"/>
      <c r="E24" s="40"/>
      <c r="F24" s="40"/>
      <c r="G24" s="40"/>
      <c r="H24" s="40"/>
      <c r="I24" s="40"/>
      <c r="J24" s="40"/>
      <c r="K24" s="40">
        <v>21</v>
      </c>
      <c r="L24" s="5"/>
      <c r="M24" s="5"/>
      <c r="N24" s="5"/>
      <c r="O24" s="5"/>
      <c r="P24" s="5"/>
      <c r="Q24" s="5"/>
      <c r="R24" s="5"/>
      <c r="S24" s="5"/>
      <c r="T24" s="5"/>
      <c r="U24" s="5"/>
      <c r="V24" s="5"/>
      <c r="W24" s="5"/>
      <c r="X24" s="5"/>
      <c r="Y24" s="5"/>
      <c r="Z24" s="5"/>
    </row>
    <row r="25" spans="1:26" ht="15.75" customHeight="1">
      <c r="A25" s="40"/>
      <c r="B25" s="40"/>
      <c r="C25" s="40"/>
      <c r="D25" s="40"/>
      <c r="E25" s="40"/>
      <c r="F25" s="40"/>
      <c r="G25" s="40"/>
      <c r="H25" s="40"/>
      <c r="I25" s="40"/>
      <c r="J25" s="40"/>
      <c r="K25" s="40">
        <v>22</v>
      </c>
      <c r="L25" s="5"/>
      <c r="M25" s="5"/>
      <c r="N25" s="5"/>
      <c r="O25" s="5"/>
      <c r="P25" s="5"/>
      <c r="Q25" s="5"/>
      <c r="R25" s="5"/>
      <c r="S25" s="5"/>
      <c r="T25" s="5"/>
      <c r="U25" s="5"/>
      <c r="V25" s="5"/>
      <c r="W25" s="5"/>
      <c r="X25" s="5"/>
      <c r="Y25" s="5"/>
      <c r="Z25" s="5"/>
    </row>
    <row r="26" spans="1:26" ht="15.75" customHeight="1">
      <c r="A26" s="40"/>
      <c r="B26" s="40"/>
      <c r="C26" s="40"/>
      <c r="D26" s="40"/>
      <c r="E26" s="40"/>
      <c r="F26" s="40"/>
      <c r="G26" s="40"/>
      <c r="H26" s="40"/>
      <c r="I26" s="40"/>
      <c r="J26" s="40"/>
      <c r="K26" s="40">
        <v>23</v>
      </c>
      <c r="L26" s="5"/>
      <c r="M26" s="5"/>
      <c r="N26" s="5"/>
      <c r="O26" s="5"/>
      <c r="P26" s="5"/>
      <c r="Q26" s="5"/>
      <c r="R26" s="5"/>
      <c r="S26" s="5"/>
      <c r="T26" s="5"/>
      <c r="U26" s="5"/>
      <c r="V26" s="5"/>
      <c r="W26" s="5"/>
      <c r="X26" s="5"/>
      <c r="Y26" s="5"/>
      <c r="Z26" s="5"/>
    </row>
    <row r="27" spans="1:26" ht="15.75" customHeight="1">
      <c r="A27" s="40"/>
      <c r="B27" s="40"/>
      <c r="C27" s="40"/>
      <c r="D27" s="40"/>
      <c r="E27" s="40"/>
      <c r="F27" s="40"/>
      <c r="G27" s="40"/>
      <c r="H27" s="40"/>
      <c r="I27" s="40"/>
      <c r="J27" s="40"/>
      <c r="K27" s="40">
        <v>24</v>
      </c>
      <c r="L27" s="5"/>
      <c r="M27" s="5"/>
      <c r="N27" s="5"/>
      <c r="O27" s="5"/>
      <c r="P27" s="5"/>
      <c r="Q27" s="5"/>
      <c r="R27" s="5"/>
      <c r="S27" s="5"/>
      <c r="T27" s="5"/>
      <c r="U27" s="5"/>
      <c r="V27" s="5"/>
      <c r="W27" s="5"/>
      <c r="X27" s="5"/>
      <c r="Y27" s="5"/>
      <c r="Z27" s="5"/>
    </row>
    <row r="28" spans="1:26" ht="15.75" customHeight="1">
      <c r="A28" s="40"/>
      <c r="B28" s="40"/>
      <c r="C28" s="40"/>
      <c r="D28" s="40"/>
      <c r="E28" s="40"/>
      <c r="F28" s="40"/>
      <c r="G28" s="40"/>
      <c r="H28" s="40"/>
      <c r="I28" s="40"/>
      <c r="J28" s="40"/>
      <c r="K28" s="40">
        <v>25</v>
      </c>
      <c r="L28" s="5"/>
      <c r="M28" s="5"/>
      <c r="N28" s="5"/>
      <c r="O28" s="5"/>
      <c r="P28" s="5"/>
      <c r="Q28" s="5"/>
      <c r="R28" s="5"/>
      <c r="S28" s="5"/>
      <c r="T28" s="5"/>
      <c r="U28" s="5"/>
      <c r="V28" s="5"/>
      <c r="W28" s="5"/>
      <c r="X28" s="5"/>
      <c r="Y28" s="5"/>
      <c r="Z28" s="5"/>
    </row>
    <row r="29" spans="1:26" ht="15.75" customHeight="1">
      <c r="A29" s="40"/>
      <c r="B29" s="40"/>
      <c r="C29" s="40"/>
      <c r="D29" s="40"/>
      <c r="E29" s="40"/>
      <c r="F29" s="40"/>
      <c r="G29" s="40"/>
      <c r="H29" s="40"/>
      <c r="I29" s="40"/>
      <c r="J29" s="40"/>
      <c r="K29" s="40">
        <v>26</v>
      </c>
      <c r="L29" s="5"/>
      <c r="M29" s="5"/>
      <c r="N29" s="5"/>
      <c r="O29" s="5"/>
      <c r="P29" s="5"/>
      <c r="Q29" s="5"/>
      <c r="R29" s="5"/>
      <c r="S29" s="5"/>
      <c r="T29" s="5"/>
      <c r="U29" s="5"/>
      <c r="V29" s="5"/>
      <c r="W29" s="5"/>
      <c r="X29" s="5"/>
      <c r="Y29" s="5"/>
      <c r="Z29" s="5"/>
    </row>
    <row r="30" spans="1:26" ht="15.75" customHeight="1">
      <c r="A30" s="40"/>
      <c r="B30" s="40"/>
      <c r="C30" s="40"/>
      <c r="D30" s="40"/>
      <c r="E30" s="40"/>
      <c r="F30" s="40"/>
      <c r="G30" s="40"/>
      <c r="H30" s="40"/>
      <c r="I30" s="40"/>
      <c r="J30" s="40"/>
      <c r="K30" s="40">
        <v>27</v>
      </c>
      <c r="L30" s="5"/>
      <c r="M30" s="5"/>
      <c r="N30" s="5"/>
      <c r="O30" s="5"/>
      <c r="P30" s="5"/>
      <c r="Q30" s="5"/>
      <c r="R30" s="5"/>
      <c r="S30" s="5"/>
      <c r="T30" s="5"/>
      <c r="U30" s="5"/>
      <c r="V30" s="5"/>
      <c r="W30" s="5"/>
      <c r="X30" s="5"/>
      <c r="Y30" s="5"/>
      <c r="Z30" s="5"/>
    </row>
    <row r="31" spans="1:26" ht="15.75" customHeight="1">
      <c r="A31" s="40"/>
      <c r="B31" s="40"/>
      <c r="C31" s="40"/>
      <c r="D31" s="40"/>
      <c r="E31" s="40"/>
      <c r="F31" s="40"/>
      <c r="G31" s="40"/>
      <c r="H31" s="40"/>
      <c r="I31" s="40"/>
      <c r="J31" s="40"/>
      <c r="K31" s="40">
        <v>28</v>
      </c>
      <c r="L31" s="5"/>
      <c r="M31" s="5"/>
      <c r="N31" s="5"/>
      <c r="O31" s="5"/>
      <c r="P31" s="5"/>
      <c r="Q31" s="5"/>
      <c r="R31" s="5"/>
      <c r="S31" s="5"/>
      <c r="T31" s="5"/>
      <c r="U31" s="5"/>
      <c r="V31" s="5"/>
      <c r="W31" s="5"/>
      <c r="X31" s="5"/>
      <c r="Y31" s="5"/>
      <c r="Z31" s="5"/>
    </row>
    <row r="32" spans="1:26" ht="15.75" customHeight="1">
      <c r="A32" s="40"/>
      <c r="B32" s="40"/>
      <c r="C32" s="40"/>
      <c r="D32" s="40"/>
      <c r="E32" s="40"/>
      <c r="F32" s="40"/>
      <c r="G32" s="40"/>
      <c r="H32" s="40"/>
      <c r="I32" s="40"/>
      <c r="J32" s="40"/>
      <c r="K32" s="40">
        <v>29</v>
      </c>
      <c r="L32" s="5"/>
      <c r="M32" s="5"/>
      <c r="N32" s="5"/>
      <c r="O32" s="5"/>
      <c r="P32" s="5"/>
      <c r="Q32" s="5"/>
      <c r="R32" s="5"/>
      <c r="S32" s="5"/>
      <c r="T32" s="5"/>
      <c r="U32" s="5"/>
      <c r="V32" s="5"/>
      <c r="W32" s="5"/>
      <c r="X32" s="5"/>
      <c r="Y32" s="5"/>
      <c r="Z32" s="5"/>
    </row>
    <row r="33" spans="1:26" ht="15.75" customHeight="1">
      <c r="A33" s="40"/>
      <c r="B33" s="40"/>
      <c r="C33" s="40"/>
      <c r="D33" s="40"/>
      <c r="E33" s="40"/>
      <c r="F33" s="40"/>
      <c r="G33" s="40"/>
      <c r="H33" s="40"/>
      <c r="I33" s="40"/>
      <c r="J33" s="40"/>
      <c r="K33" s="40">
        <v>30</v>
      </c>
      <c r="L33" s="5"/>
      <c r="M33" s="5"/>
      <c r="N33" s="5"/>
      <c r="O33" s="5"/>
      <c r="P33" s="5"/>
      <c r="Q33" s="5"/>
      <c r="R33" s="5"/>
      <c r="S33" s="5"/>
      <c r="T33" s="5"/>
      <c r="U33" s="5"/>
      <c r="V33" s="5"/>
      <c r="W33" s="5"/>
      <c r="X33" s="5"/>
      <c r="Y33" s="5"/>
      <c r="Z33" s="5"/>
    </row>
    <row r="34" spans="1:26" ht="15.75" customHeight="1">
      <c r="A34" s="40"/>
      <c r="B34" s="40"/>
      <c r="C34" s="40"/>
      <c r="D34" s="40"/>
      <c r="E34" s="40"/>
      <c r="F34" s="40"/>
      <c r="G34" s="40"/>
      <c r="H34" s="40"/>
      <c r="I34" s="40"/>
      <c r="J34" s="40"/>
      <c r="K34" s="40">
        <v>31</v>
      </c>
      <c r="L34" s="5"/>
      <c r="M34" s="5"/>
      <c r="N34" s="5"/>
      <c r="O34" s="5"/>
      <c r="P34" s="5"/>
      <c r="Q34" s="5"/>
      <c r="R34" s="5"/>
      <c r="S34" s="5"/>
      <c r="T34" s="5"/>
      <c r="U34" s="5"/>
      <c r="V34" s="5"/>
      <c r="W34" s="5"/>
      <c r="X34" s="5"/>
      <c r="Y34" s="5"/>
      <c r="Z34" s="5"/>
    </row>
    <row r="35" spans="1:26" ht="15.75" customHeight="1">
      <c r="A35" s="40"/>
      <c r="B35" s="40"/>
      <c r="C35" s="40"/>
      <c r="D35" s="40"/>
      <c r="E35" s="40"/>
      <c r="F35" s="40"/>
      <c r="G35" s="40"/>
      <c r="H35" s="40"/>
      <c r="I35" s="40"/>
      <c r="J35" s="40"/>
      <c r="K35" s="40">
        <v>32</v>
      </c>
      <c r="L35" s="5"/>
      <c r="M35" s="5"/>
      <c r="N35" s="5"/>
      <c r="O35" s="5"/>
      <c r="P35" s="5"/>
      <c r="Q35" s="5"/>
      <c r="R35" s="5"/>
      <c r="S35" s="5"/>
      <c r="T35" s="5"/>
      <c r="U35" s="5"/>
      <c r="V35" s="5"/>
      <c r="W35" s="5"/>
      <c r="X35" s="5"/>
      <c r="Y35" s="5"/>
      <c r="Z35" s="5"/>
    </row>
    <row r="36" spans="1:26" ht="15.75" customHeight="1">
      <c r="A36" s="40"/>
      <c r="B36" s="40"/>
      <c r="C36" s="40"/>
      <c r="D36" s="40"/>
      <c r="E36" s="40"/>
      <c r="F36" s="40"/>
      <c r="G36" s="40"/>
      <c r="H36" s="40"/>
      <c r="I36" s="40"/>
      <c r="J36" s="40"/>
      <c r="K36" s="40">
        <v>33</v>
      </c>
      <c r="L36" s="5"/>
      <c r="M36" s="5"/>
      <c r="N36" s="5"/>
      <c r="O36" s="5"/>
      <c r="P36" s="5"/>
      <c r="Q36" s="5"/>
      <c r="R36" s="5"/>
      <c r="S36" s="5"/>
      <c r="T36" s="5"/>
      <c r="U36" s="5"/>
      <c r="V36" s="5"/>
      <c r="W36" s="5"/>
      <c r="X36" s="5"/>
      <c r="Y36" s="5"/>
      <c r="Z36" s="5"/>
    </row>
    <row r="37" spans="1:26" ht="15.75" customHeight="1">
      <c r="A37" s="40"/>
      <c r="B37" s="40"/>
      <c r="C37" s="40"/>
      <c r="D37" s="40"/>
      <c r="E37" s="40"/>
      <c r="F37" s="40"/>
      <c r="G37" s="40"/>
      <c r="H37" s="40"/>
      <c r="I37" s="40"/>
      <c r="J37" s="40"/>
      <c r="K37" s="40">
        <v>34</v>
      </c>
      <c r="L37" s="5"/>
      <c r="M37" s="5"/>
      <c r="N37" s="5"/>
      <c r="O37" s="5"/>
      <c r="P37" s="5"/>
      <c r="Q37" s="5"/>
      <c r="R37" s="5"/>
      <c r="S37" s="5"/>
      <c r="T37" s="5"/>
      <c r="U37" s="5"/>
      <c r="V37" s="5"/>
      <c r="W37" s="5"/>
      <c r="X37" s="5"/>
      <c r="Y37" s="5"/>
      <c r="Z37" s="5"/>
    </row>
    <row r="38" spans="1:26" ht="15.75" customHeight="1">
      <c r="A38" s="40"/>
      <c r="B38" s="40"/>
      <c r="C38" s="40"/>
      <c r="D38" s="40"/>
      <c r="E38" s="40"/>
      <c r="F38" s="40"/>
      <c r="G38" s="40"/>
      <c r="H38" s="40"/>
      <c r="I38" s="40"/>
      <c r="J38" s="40"/>
      <c r="K38" s="40">
        <v>35</v>
      </c>
      <c r="L38" s="5"/>
      <c r="M38" s="5"/>
      <c r="N38" s="5"/>
      <c r="O38" s="5"/>
      <c r="P38" s="5"/>
      <c r="Q38" s="5"/>
      <c r="R38" s="5"/>
      <c r="S38" s="5"/>
      <c r="T38" s="5"/>
      <c r="U38" s="5"/>
      <c r="V38" s="5"/>
      <c r="W38" s="5"/>
      <c r="X38" s="5"/>
      <c r="Y38" s="5"/>
      <c r="Z38" s="5"/>
    </row>
    <row r="39" spans="1:26" ht="15.75" customHeight="1">
      <c r="A39" s="40"/>
      <c r="B39" s="40"/>
      <c r="C39" s="40"/>
      <c r="D39" s="40"/>
      <c r="E39" s="40"/>
      <c r="F39" s="40"/>
      <c r="G39" s="40"/>
      <c r="H39" s="40"/>
      <c r="I39" s="40"/>
      <c r="J39" s="40"/>
      <c r="K39" s="40">
        <v>36</v>
      </c>
      <c r="L39" s="5"/>
      <c r="M39" s="5"/>
      <c r="N39" s="5"/>
      <c r="O39" s="5"/>
      <c r="P39" s="5"/>
      <c r="Q39" s="5"/>
      <c r="R39" s="5"/>
      <c r="S39" s="5"/>
      <c r="T39" s="5"/>
      <c r="U39" s="5"/>
      <c r="V39" s="5"/>
      <c r="W39" s="5"/>
      <c r="X39" s="5"/>
      <c r="Y39" s="5"/>
      <c r="Z39" s="5"/>
    </row>
    <row r="40" spans="1:26" ht="15.75" customHeight="1">
      <c r="A40" s="40"/>
      <c r="B40" s="40"/>
      <c r="C40" s="40"/>
      <c r="D40" s="40"/>
      <c r="E40" s="40"/>
      <c r="F40" s="40"/>
      <c r="G40" s="40"/>
      <c r="H40" s="40"/>
      <c r="I40" s="40"/>
      <c r="J40" s="40"/>
      <c r="K40" s="40">
        <v>37</v>
      </c>
      <c r="L40" s="5"/>
      <c r="M40" s="5"/>
      <c r="N40" s="5"/>
      <c r="O40" s="5"/>
      <c r="P40" s="5"/>
      <c r="Q40" s="5"/>
      <c r="R40" s="5"/>
      <c r="S40" s="5"/>
      <c r="T40" s="5"/>
      <c r="U40" s="5"/>
      <c r="V40" s="5"/>
      <c r="W40" s="5"/>
      <c r="X40" s="5"/>
      <c r="Y40" s="5"/>
      <c r="Z40" s="5"/>
    </row>
    <row r="41" spans="1:26" ht="15.75" customHeight="1">
      <c r="A41" s="40"/>
      <c r="B41" s="40"/>
      <c r="C41" s="40"/>
      <c r="D41" s="40"/>
      <c r="E41" s="40"/>
      <c r="F41" s="40"/>
      <c r="G41" s="40"/>
      <c r="H41" s="40"/>
      <c r="I41" s="40"/>
      <c r="J41" s="40"/>
      <c r="K41" s="40">
        <v>38</v>
      </c>
      <c r="L41" s="5"/>
      <c r="M41" s="5"/>
      <c r="N41" s="5"/>
      <c r="O41" s="5"/>
      <c r="P41" s="5"/>
      <c r="Q41" s="5"/>
      <c r="R41" s="5"/>
      <c r="S41" s="5"/>
      <c r="T41" s="5"/>
      <c r="U41" s="5"/>
      <c r="V41" s="5"/>
      <c r="W41" s="5"/>
      <c r="X41" s="5"/>
      <c r="Y41" s="5"/>
      <c r="Z41" s="5"/>
    </row>
    <row r="42" spans="1:26" ht="15.75" customHeight="1">
      <c r="A42" s="40"/>
      <c r="B42" s="40"/>
      <c r="C42" s="40"/>
      <c r="D42" s="40"/>
      <c r="E42" s="40"/>
      <c r="F42" s="40"/>
      <c r="G42" s="40"/>
      <c r="H42" s="40"/>
      <c r="I42" s="40"/>
      <c r="J42" s="40"/>
      <c r="K42" s="40">
        <v>39</v>
      </c>
      <c r="L42" s="5"/>
      <c r="M42" s="5"/>
      <c r="N42" s="5"/>
      <c r="O42" s="5"/>
      <c r="P42" s="5"/>
      <c r="Q42" s="5"/>
      <c r="R42" s="5"/>
      <c r="S42" s="5"/>
      <c r="T42" s="5"/>
      <c r="U42" s="5"/>
      <c r="V42" s="5"/>
      <c r="W42" s="5"/>
      <c r="X42" s="5"/>
      <c r="Y42" s="5"/>
      <c r="Z42" s="5"/>
    </row>
    <row r="43" spans="1:26" ht="15.75" customHeight="1">
      <c r="A43" s="40"/>
      <c r="B43" s="40"/>
      <c r="C43" s="40"/>
      <c r="D43" s="40"/>
      <c r="E43" s="40"/>
      <c r="F43" s="40"/>
      <c r="G43" s="40"/>
      <c r="H43" s="40"/>
      <c r="I43" s="40"/>
      <c r="J43" s="40"/>
      <c r="K43" s="40">
        <v>40</v>
      </c>
      <c r="L43" s="5"/>
      <c r="M43" s="5"/>
      <c r="N43" s="5"/>
      <c r="O43" s="5"/>
      <c r="P43" s="5"/>
      <c r="Q43" s="5"/>
      <c r="R43" s="5"/>
      <c r="S43" s="5"/>
      <c r="T43" s="5"/>
      <c r="U43" s="5"/>
      <c r="V43" s="5"/>
      <c r="W43" s="5"/>
      <c r="X43" s="5"/>
      <c r="Y43" s="5"/>
      <c r="Z43" s="5"/>
    </row>
    <row r="44" spans="1:26" ht="15.75" customHeight="1">
      <c r="A44" s="40"/>
      <c r="B44" s="40"/>
      <c r="C44" s="40"/>
      <c r="D44" s="40"/>
      <c r="E44" s="40"/>
      <c r="F44" s="40"/>
      <c r="G44" s="40"/>
      <c r="H44" s="40"/>
      <c r="I44" s="40"/>
      <c r="J44" s="40"/>
      <c r="K44" s="40">
        <v>1</v>
      </c>
      <c r="L44" s="5"/>
      <c r="M44" s="5"/>
      <c r="N44" s="5"/>
      <c r="O44" s="5"/>
      <c r="P44" s="5"/>
      <c r="Q44" s="5"/>
      <c r="R44" s="5"/>
      <c r="S44" s="5"/>
      <c r="T44" s="5"/>
      <c r="U44" s="5"/>
      <c r="V44" s="5"/>
      <c r="W44" s="5"/>
      <c r="X44" s="5"/>
      <c r="Y44" s="5"/>
      <c r="Z44" s="5"/>
    </row>
    <row r="45" spans="1:26" ht="15.75" customHeight="1">
      <c r="A45" s="40"/>
      <c r="B45" s="40"/>
      <c r="C45" s="40"/>
      <c r="D45" s="40"/>
      <c r="E45" s="40"/>
      <c r="F45" s="40"/>
      <c r="G45" s="40"/>
      <c r="H45" s="40"/>
      <c r="I45" s="40"/>
      <c r="J45" s="40"/>
      <c r="K45" s="40" t="str">
        <f>CONCATENATE("REC",K44,0)</f>
        <v>REC10</v>
      </c>
      <c r="L45" s="5"/>
      <c r="M45" s="5"/>
      <c r="N45" s="5"/>
      <c r="O45" s="5"/>
      <c r="P45" s="5"/>
      <c r="Q45" s="5"/>
      <c r="R45" s="5"/>
      <c r="S45" s="5"/>
      <c r="T45" s="5"/>
      <c r="U45" s="5"/>
      <c r="V45" s="5"/>
      <c r="W45" s="5"/>
      <c r="X45" s="5"/>
      <c r="Y45" s="5"/>
      <c r="Z45" s="5"/>
    </row>
    <row r="46" spans="1:26" ht="15.75" customHeight="1">
      <c r="A46" s="40"/>
      <c r="B46" s="40"/>
      <c r="C46" s="40"/>
      <c r="D46" s="40"/>
      <c r="E46" s="40"/>
      <c r="F46" s="40"/>
      <c r="G46" s="40"/>
      <c r="H46" s="40"/>
      <c r="I46" s="40"/>
      <c r="J46" s="40"/>
      <c r="K46" s="40"/>
      <c r="L46" s="5"/>
      <c r="M46" s="5"/>
      <c r="N46" s="5"/>
      <c r="O46" s="5"/>
      <c r="P46" s="5"/>
      <c r="Q46" s="5"/>
      <c r="R46" s="5"/>
      <c r="S46" s="5"/>
      <c r="T46" s="5"/>
      <c r="U46" s="5"/>
      <c r="V46" s="5"/>
      <c r="W46" s="5"/>
      <c r="X46" s="5"/>
      <c r="Y46" s="5"/>
      <c r="Z46" s="5"/>
    </row>
    <row r="47" spans="1:26" ht="15.7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9">
    <mergeCell ref="A1:F1"/>
    <mergeCell ref="C15:F15"/>
    <mergeCell ref="A13:F13"/>
    <mergeCell ref="D18:F18"/>
    <mergeCell ref="D17:F17"/>
    <mergeCell ref="C2:E2"/>
    <mergeCell ref="C3:E3"/>
    <mergeCell ref="D5:E5"/>
    <mergeCell ref="D7:F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pane ySplit="2" topLeftCell="A3" activePane="bottomLeft" state="frozen"/>
      <selection pane="bottomLeft" activeCell="B4" sqref="B4"/>
    </sheetView>
  </sheetViews>
  <sheetFormatPr baseColWidth="10" defaultColWidth="13.5" defaultRowHeight="15" customHeight="1"/>
  <cols>
    <col min="1" max="1" width="21" customWidth="1"/>
    <col min="2" max="2" width="24.25" customWidth="1"/>
    <col min="3" max="3" width="16.875" customWidth="1"/>
    <col min="4" max="4" width="12.75" customWidth="1"/>
    <col min="5" max="5" width="6.75" customWidth="1"/>
    <col min="6" max="6" width="12.75" customWidth="1"/>
    <col min="7" max="7" width="12.625" customWidth="1"/>
    <col min="8" max="8" width="24.5" customWidth="1"/>
    <col min="9" max="9" width="27.25" customWidth="1"/>
    <col min="10" max="10" width="44.5" customWidth="1"/>
    <col min="11" max="20" width="10.75" customWidth="1"/>
  </cols>
  <sheetData>
    <row r="1" spans="1:26" ht="15.75" customHeight="1">
      <c r="A1" s="106" t="s">
        <v>41</v>
      </c>
      <c r="B1" s="106" t="s">
        <v>44</v>
      </c>
      <c r="C1" s="106" t="s">
        <v>45</v>
      </c>
      <c r="D1" s="106" t="s">
        <v>46</v>
      </c>
      <c r="E1" s="106" t="s">
        <v>0</v>
      </c>
      <c r="F1" s="106" t="s">
        <v>47</v>
      </c>
      <c r="G1" s="106" t="s">
        <v>48</v>
      </c>
      <c r="H1" s="104" t="s">
        <v>49</v>
      </c>
      <c r="I1" s="105"/>
      <c r="J1" s="40"/>
      <c r="K1" s="5"/>
      <c r="L1" s="5"/>
      <c r="M1" s="5"/>
      <c r="N1" s="5"/>
      <c r="O1" s="5"/>
      <c r="P1" s="5"/>
      <c r="Q1" s="5"/>
      <c r="R1" s="5"/>
      <c r="S1" s="5"/>
      <c r="T1" s="5"/>
      <c r="U1" s="5"/>
      <c r="V1" s="5"/>
      <c r="W1" s="5"/>
      <c r="X1" s="5"/>
      <c r="Y1" s="5"/>
      <c r="Z1" s="5"/>
    </row>
    <row r="2" spans="1:26" ht="15.75" customHeight="1">
      <c r="A2" s="105"/>
      <c r="B2" s="105"/>
      <c r="C2" s="105"/>
      <c r="D2" s="105"/>
      <c r="E2" s="105"/>
      <c r="F2" s="105"/>
      <c r="G2" s="105"/>
      <c r="H2" s="42" t="s">
        <v>47</v>
      </c>
      <c r="I2" s="42" t="s">
        <v>48</v>
      </c>
      <c r="J2" s="40"/>
      <c r="K2" s="5"/>
      <c r="L2" s="5"/>
      <c r="M2" s="5"/>
      <c r="N2" s="5"/>
      <c r="O2" s="5"/>
      <c r="P2" s="5"/>
      <c r="Q2" s="5"/>
      <c r="R2" s="5"/>
      <c r="S2" s="5"/>
      <c r="T2" s="5"/>
      <c r="U2" s="5"/>
      <c r="V2" s="5"/>
      <c r="W2" s="5"/>
      <c r="X2" s="5"/>
      <c r="Y2" s="5"/>
      <c r="Z2" s="5"/>
    </row>
    <row r="3" spans="1:26" ht="14.25" customHeight="1">
      <c r="A3" s="44" t="s">
        <v>53</v>
      </c>
      <c r="B3" s="44" t="s">
        <v>56</v>
      </c>
      <c r="C3" s="44" t="s">
        <v>57</v>
      </c>
      <c r="D3" s="44" t="s">
        <v>58</v>
      </c>
      <c r="E3" s="44" t="s">
        <v>59</v>
      </c>
      <c r="F3" s="44" t="s">
        <v>60</v>
      </c>
      <c r="G3" s="44"/>
      <c r="H3" s="44" t="s">
        <v>61</v>
      </c>
      <c r="I3" s="44"/>
      <c r="J3" s="40"/>
      <c r="K3" s="5"/>
      <c r="L3" s="5"/>
      <c r="M3" s="5"/>
      <c r="N3" s="5"/>
      <c r="O3" s="5"/>
      <c r="P3" s="5"/>
      <c r="Q3" s="5"/>
      <c r="R3" s="5"/>
      <c r="S3" s="5"/>
      <c r="T3" s="5"/>
      <c r="U3" s="5"/>
      <c r="V3" s="5"/>
      <c r="W3" s="5"/>
      <c r="X3" s="5"/>
      <c r="Y3" s="5"/>
      <c r="Z3" s="5"/>
    </row>
    <row r="4" spans="1:26" ht="14.25" customHeight="1">
      <c r="A4" s="46" t="s">
        <v>62</v>
      </c>
      <c r="B4" s="44" t="s">
        <v>56</v>
      </c>
      <c r="C4" s="46" t="s">
        <v>64</v>
      </c>
      <c r="D4" s="46" t="s">
        <v>58</v>
      </c>
      <c r="E4" s="46" t="s">
        <v>59</v>
      </c>
      <c r="F4" s="46" t="s">
        <v>65</v>
      </c>
      <c r="G4" s="46" t="s">
        <v>66</v>
      </c>
      <c r="H4" s="46" t="s">
        <v>67</v>
      </c>
      <c r="I4" s="46" t="s">
        <v>68</v>
      </c>
      <c r="J4" s="40"/>
      <c r="K4" s="5"/>
      <c r="L4" s="5"/>
      <c r="M4" s="5"/>
      <c r="N4" s="5"/>
      <c r="O4" s="5"/>
      <c r="P4" s="5"/>
      <c r="Q4" s="5"/>
      <c r="R4" s="5"/>
      <c r="S4" s="5"/>
      <c r="T4" s="5"/>
      <c r="U4" s="5"/>
      <c r="V4" s="5"/>
      <c r="W4" s="5"/>
      <c r="X4" s="5"/>
      <c r="Y4" s="5"/>
      <c r="Z4" s="5"/>
    </row>
    <row r="5" spans="1:26" ht="14.25" customHeight="1">
      <c r="A5" s="47" t="s">
        <v>69</v>
      </c>
      <c r="B5" s="44" t="s">
        <v>56</v>
      </c>
      <c r="C5" s="46" t="s">
        <v>75</v>
      </c>
      <c r="D5" s="46" t="s">
        <v>58</v>
      </c>
      <c r="E5" s="46" t="s">
        <v>59</v>
      </c>
      <c r="F5" s="46" t="s">
        <v>65</v>
      </c>
      <c r="G5" s="46" t="s">
        <v>66</v>
      </c>
      <c r="H5" s="46" t="s">
        <v>67</v>
      </c>
      <c r="I5" s="46" t="s">
        <v>68</v>
      </c>
      <c r="J5" s="40"/>
      <c r="K5" s="5"/>
      <c r="L5" s="5"/>
      <c r="M5" s="5"/>
      <c r="N5" s="5"/>
      <c r="O5" s="5"/>
      <c r="P5" s="5"/>
      <c r="Q5" s="5"/>
      <c r="R5" s="5"/>
      <c r="S5" s="5"/>
      <c r="T5" s="5"/>
      <c r="U5" s="5"/>
      <c r="V5" s="5"/>
      <c r="W5" s="5"/>
      <c r="X5" s="5"/>
      <c r="Y5" s="5"/>
      <c r="Z5" s="5"/>
    </row>
    <row r="6" spans="1:26" ht="14.25" customHeight="1">
      <c r="A6" s="46" t="s">
        <v>76</v>
      </c>
      <c r="B6" s="44" t="s">
        <v>56</v>
      </c>
      <c r="C6" s="46" t="s">
        <v>77</v>
      </c>
      <c r="D6" s="46" t="s">
        <v>58</v>
      </c>
      <c r="E6" s="46" t="s">
        <v>59</v>
      </c>
      <c r="F6" s="46" t="s">
        <v>65</v>
      </c>
      <c r="G6" s="46" t="s">
        <v>66</v>
      </c>
      <c r="H6" s="46" t="s">
        <v>67</v>
      </c>
      <c r="I6" s="46" t="s">
        <v>68</v>
      </c>
      <c r="J6" s="40"/>
      <c r="K6" s="5"/>
      <c r="L6" s="5"/>
      <c r="M6" s="5"/>
      <c r="N6" s="5"/>
      <c r="O6" s="5"/>
      <c r="P6" s="5"/>
      <c r="Q6" s="5"/>
      <c r="R6" s="5"/>
      <c r="S6" s="5"/>
      <c r="T6" s="5"/>
      <c r="U6" s="5"/>
      <c r="V6" s="5"/>
      <c r="W6" s="5"/>
      <c r="X6" s="5"/>
      <c r="Y6" s="5"/>
      <c r="Z6" s="5"/>
    </row>
    <row r="7" spans="1:26" ht="14.25" customHeight="1">
      <c r="A7" s="46" t="s">
        <v>76</v>
      </c>
      <c r="B7" s="44" t="s">
        <v>78</v>
      </c>
      <c r="C7" s="46" t="s">
        <v>77</v>
      </c>
      <c r="D7" s="46" t="s">
        <v>58</v>
      </c>
      <c r="E7" s="46" t="s">
        <v>59</v>
      </c>
      <c r="F7" s="46" t="s">
        <v>60</v>
      </c>
      <c r="G7" s="46"/>
      <c r="H7" s="46" t="s">
        <v>61</v>
      </c>
      <c r="I7" s="46"/>
      <c r="J7" s="40"/>
      <c r="K7" s="5"/>
      <c r="L7" s="5"/>
      <c r="M7" s="5"/>
      <c r="N7" s="5"/>
      <c r="O7" s="5"/>
      <c r="P7" s="5"/>
      <c r="Q7" s="5"/>
      <c r="R7" s="5"/>
      <c r="S7" s="5"/>
      <c r="T7" s="5"/>
      <c r="U7" s="5"/>
      <c r="V7" s="5"/>
      <c r="W7" s="5"/>
      <c r="X7" s="5"/>
      <c r="Y7" s="5"/>
      <c r="Z7" s="5"/>
    </row>
    <row r="8" spans="1:26" ht="14.25" customHeight="1">
      <c r="A8" s="46" t="s">
        <v>80</v>
      </c>
      <c r="B8" s="44" t="s">
        <v>56</v>
      </c>
      <c r="C8" s="46" t="s">
        <v>81</v>
      </c>
      <c r="D8" s="46" t="s">
        <v>58</v>
      </c>
      <c r="E8" s="46" t="s">
        <v>59</v>
      </c>
      <c r="F8" s="46" t="s">
        <v>65</v>
      </c>
      <c r="G8" s="46" t="s">
        <v>66</v>
      </c>
      <c r="H8" s="46" t="s">
        <v>67</v>
      </c>
      <c r="I8" s="46" t="s">
        <v>68</v>
      </c>
      <c r="J8" s="40"/>
      <c r="K8" s="5"/>
      <c r="L8" s="5"/>
      <c r="M8" s="5"/>
      <c r="N8" s="5"/>
      <c r="O8" s="5"/>
      <c r="P8" s="5"/>
      <c r="Q8" s="5"/>
      <c r="R8" s="5"/>
      <c r="S8" s="5"/>
      <c r="T8" s="5"/>
      <c r="U8" s="5"/>
      <c r="V8" s="5"/>
      <c r="W8" s="5"/>
      <c r="X8" s="5"/>
      <c r="Y8" s="5"/>
      <c r="Z8" s="5"/>
    </row>
    <row r="9" spans="1:26" ht="14.25" customHeight="1">
      <c r="A9" s="46" t="s">
        <v>82</v>
      </c>
      <c r="B9" s="44" t="s">
        <v>56</v>
      </c>
      <c r="C9" s="46" t="s">
        <v>83</v>
      </c>
      <c r="D9" s="46" t="s">
        <v>58</v>
      </c>
      <c r="E9" s="46" t="s">
        <v>59</v>
      </c>
      <c r="F9" s="46" t="s">
        <v>65</v>
      </c>
      <c r="G9" s="46" t="s">
        <v>66</v>
      </c>
      <c r="H9" s="46" t="s">
        <v>67</v>
      </c>
      <c r="I9" s="46" t="s">
        <v>68</v>
      </c>
      <c r="J9" s="40"/>
      <c r="K9" s="5"/>
      <c r="L9" s="5"/>
      <c r="M9" s="5"/>
      <c r="N9" s="5"/>
      <c r="O9" s="5"/>
      <c r="P9" s="5"/>
      <c r="Q9" s="5"/>
      <c r="R9" s="5"/>
      <c r="S9" s="5"/>
      <c r="T9" s="5"/>
      <c r="U9" s="5"/>
      <c r="V9" s="5"/>
      <c r="W9" s="5"/>
      <c r="X9" s="5"/>
      <c r="Y9" s="5"/>
      <c r="Z9" s="5"/>
    </row>
    <row r="10" spans="1:26" ht="14.25" customHeight="1">
      <c r="A10" s="46" t="s">
        <v>84</v>
      </c>
      <c r="B10" s="44" t="s">
        <v>56</v>
      </c>
      <c r="C10" s="46" t="s">
        <v>85</v>
      </c>
      <c r="D10" s="46" t="s">
        <v>58</v>
      </c>
      <c r="E10" s="46" t="s">
        <v>59</v>
      </c>
      <c r="F10" s="46" t="s">
        <v>65</v>
      </c>
      <c r="G10" s="46" t="s">
        <v>66</v>
      </c>
      <c r="H10" s="46" t="s">
        <v>67</v>
      </c>
      <c r="I10" s="46" t="s">
        <v>68</v>
      </c>
      <c r="J10" s="40"/>
      <c r="K10" s="5"/>
      <c r="L10" s="5"/>
      <c r="M10" s="5"/>
      <c r="N10" s="5"/>
      <c r="O10" s="5"/>
      <c r="P10" s="5"/>
      <c r="Q10" s="5"/>
      <c r="R10" s="5"/>
      <c r="S10" s="5"/>
      <c r="T10" s="5"/>
      <c r="U10" s="5"/>
      <c r="V10" s="5"/>
      <c r="W10" s="5"/>
      <c r="X10" s="5"/>
      <c r="Y10" s="5"/>
      <c r="Z10" s="5"/>
    </row>
    <row r="11" spans="1:26" ht="14.25" customHeight="1">
      <c r="A11" s="46" t="s">
        <v>86</v>
      </c>
      <c r="B11" s="44" t="s">
        <v>56</v>
      </c>
      <c r="C11" s="46" t="s">
        <v>87</v>
      </c>
      <c r="D11" s="46" t="s">
        <v>58</v>
      </c>
      <c r="E11" s="46" t="s">
        <v>59</v>
      </c>
      <c r="F11" s="46" t="s">
        <v>88</v>
      </c>
      <c r="G11" s="46"/>
      <c r="H11" s="46" t="s">
        <v>61</v>
      </c>
      <c r="I11" s="46"/>
      <c r="J11" s="40"/>
      <c r="K11" s="5"/>
      <c r="L11" s="5"/>
      <c r="M11" s="5"/>
      <c r="N11" s="5"/>
      <c r="O11" s="5"/>
      <c r="P11" s="5"/>
      <c r="Q11" s="5"/>
      <c r="R11" s="5"/>
      <c r="S11" s="5"/>
      <c r="T11" s="5"/>
      <c r="U11" s="5"/>
      <c r="V11" s="5"/>
      <c r="W11" s="5"/>
      <c r="X11" s="5"/>
      <c r="Y11" s="5"/>
      <c r="Z11" s="5"/>
    </row>
    <row r="12" spans="1:26" ht="14.25" customHeight="1">
      <c r="A12" s="46" t="s">
        <v>91</v>
      </c>
      <c r="B12" s="44" t="s">
        <v>56</v>
      </c>
      <c r="C12" s="51" t="s">
        <v>92</v>
      </c>
      <c r="D12" s="46" t="s">
        <v>58</v>
      </c>
      <c r="E12" s="46" t="s">
        <v>59</v>
      </c>
      <c r="F12" s="46" t="s">
        <v>65</v>
      </c>
      <c r="G12" s="46" t="s">
        <v>66</v>
      </c>
      <c r="H12" s="46" t="s">
        <v>67</v>
      </c>
      <c r="I12" s="46" t="s">
        <v>68</v>
      </c>
      <c r="J12" s="40"/>
      <c r="K12" s="5"/>
      <c r="L12" s="5"/>
      <c r="M12" s="5"/>
      <c r="N12" s="5"/>
      <c r="O12" s="5"/>
      <c r="P12" s="5"/>
      <c r="Q12" s="5"/>
      <c r="R12" s="5"/>
      <c r="S12" s="5"/>
      <c r="T12" s="5"/>
      <c r="U12" s="5"/>
      <c r="V12" s="5"/>
      <c r="W12" s="5"/>
      <c r="X12" s="5"/>
      <c r="Y12" s="5"/>
      <c r="Z12" s="5"/>
    </row>
    <row r="13" spans="1:26" ht="14.25" customHeight="1">
      <c r="A13" s="46" t="s">
        <v>95</v>
      </c>
      <c r="B13" s="44" t="s">
        <v>56</v>
      </c>
      <c r="C13" s="46" t="s">
        <v>96</v>
      </c>
      <c r="D13" s="46" t="s">
        <v>58</v>
      </c>
      <c r="E13" s="46" t="s">
        <v>59</v>
      </c>
      <c r="F13" s="46" t="s">
        <v>65</v>
      </c>
      <c r="G13" s="46" t="s">
        <v>66</v>
      </c>
      <c r="H13" s="46" t="s">
        <v>67</v>
      </c>
      <c r="I13" s="46" t="s">
        <v>68</v>
      </c>
      <c r="J13" s="40"/>
      <c r="K13" s="5"/>
      <c r="L13" s="5"/>
      <c r="M13" s="5"/>
      <c r="N13" s="5"/>
      <c r="O13" s="5"/>
      <c r="P13" s="5"/>
      <c r="Q13" s="5"/>
      <c r="R13" s="5"/>
      <c r="S13" s="5"/>
      <c r="T13" s="5"/>
      <c r="U13" s="5"/>
      <c r="V13" s="5"/>
      <c r="W13" s="5"/>
      <c r="X13" s="5"/>
      <c r="Y13" s="5"/>
      <c r="Z13" s="5"/>
    </row>
    <row r="14" spans="1:26" ht="14.25" customHeight="1">
      <c r="A14" s="46" t="s">
        <v>97</v>
      </c>
      <c r="B14" s="46"/>
      <c r="C14" s="46" t="s">
        <v>98</v>
      </c>
      <c r="D14" s="46" t="s">
        <v>58</v>
      </c>
      <c r="E14" s="53" t="s">
        <v>59</v>
      </c>
      <c r="F14" s="53"/>
      <c r="G14" s="47" t="s">
        <v>99</v>
      </c>
      <c r="H14" s="46"/>
      <c r="I14" s="46" t="s">
        <v>61</v>
      </c>
      <c r="J14" s="40"/>
      <c r="K14" s="5"/>
      <c r="L14" s="5"/>
      <c r="M14" s="5"/>
      <c r="N14" s="5"/>
      <c r="O14" s="5"/>
      <c r="P14" s="5"/>
      <c r="Q14" s="5"/>
      <c r="R14" s="5"/>
      <c r="S14" s="5"/>
      <c r="T14" s="5"/>
      <c r="U14" s="5"/>
      <c r="V14" s="5"/>
      <c r="W14" s="5"/>
      <c r="X14" s="5"/>
      <c r="Y14" s="5"/>
      <c r="Z14" s="5"/>
    </row>
    <row r="15" spans="1:26" ht="14.25" customHeight="1">
      <c r="A15" s="54" t="s">
        <v>100</v>
      </c>
      <c r="B15" s="54"/>
      <c r="C15" s="54" t="s">
        <v>110</v>
      </c>
      <c r="D15" s="54" t="s">
        <v>111</v>
      </c>
      <c r="E15" s="54" t="s">
        <v>112</v>
      </c>
      <c r="F15" s="54" t="s">
        <v>113</v>
      </c>
      <c r="G15" s="54"/>
      <c r="H15" s="54" t="s">
        <v>61</v>
      </c>
      <c r="I15" s="54"/>
      <c r="J15" s="56" t="s">
        <v>114</v>
      </c>
      <c r="K15" s="5"/>
      <c r="L15" s="5"/>
      <c r="M15" s="5"/>
      <c r="N15" s="5"/>
      <c r="O15" s="5"/>
      <c r="P15" s="5"/>
      <c r="Q15" s="5"/>
      <c r="R15" s="5"/>
      <c r="S15" s="5"/>
      <c r="T15" s="5"/>
      <c r="U15" s="5"/>
      <c r="V15" s="5"/>
      <c r="W15" s="5"/>
      <c r="X15" s="5"/>
      <c r="Y15" s="5"/>
      <c r="Z15" s="5"/>
    </row>
    <row r="16" spans="1:26" ht="14.25" customHeight="1">
      <c r="A16" s="47" t="s">
        <v>115</v>
      </c>
      <c r="B16" s="47"/>
      <c r="C16" s="47"/>
      <c r="D16" s="47" t="s">
        <v>111</v>
      </c>
      <c r="E16" s="47" t="s">
        <v>116</v>
      </c>
      <c r="F16" s="53" t="s">
        <v>117</v>
      </c>
      <c r="G16" s="53" t="s">
        <v>118</v>
      </c>
      <c r="H16" s="47" t="s">
        <v>119</v>
      </c>
      <c r="I16" s="47" t="s">
        <v>120</v>
      </c>
      <c r="J16" s="57" t="s">
        <v>121</v>
      </c>
      <c r="K16" s="5"/>
      <c r="L16" s="5"/>
      <c r="M16" s="5"/>
      <c r="N16" s="5"/>
      <c r="O16" s="5"/>
      <c r="P16" s="5"/>
      <c r="Q16" s="5"/>
      <c r="R16" s="5"/>
      <c r="S16" s="5"/>
      <c r="T16" s="5"/>
      <c r="U16" s="5"/>
      <c r="V16" s="5"/>
      <c r="W16" s="5"/>
      <c r="X16" s="5"/>
      <c r="Y16" s="5"/>
      <c r="Z16" s="5"/>
    </row>
    <row r="17" spans="1:26" ht="14.25" customHeight="1">
      <c r="A17" s="46" t="s">
        <v>123</v>
      </c>
      <c r="B17" s="46"/>
      <c r="C17" s="46"/>
      <c r="D17" s="46" t="s">
        <v>58</v>
      </c>
      <c r="E17" s="46" t="s">
        <v>59</v>
      </c>
      <c r="F17" s="46" t="s">
        <v>124</v>
      </c>
      <c r="G17" s="46" t="s">
        <v>125</v>
      </c>
      <c r="H17" s="58" t="s">
        <v>126</v>
      </c>
      <c r="I17" s="58" t="s">
        <v>128</v>
      </c>
      <c r="J17" s="59" t="s">
        <v>129</v>
      </c>
      <c r="K17" s="5"/>
      <c r="L17" s="5"/>
      <c r="M17" s="5"/>
      <c r="N17" s="5"/>
      <c r="O17" s="5"/>
      <c r="P17" s="5"/>
      <c r="Q17" s="5"/>
      <c r="R17" s="5"/>
      <c r="S17" s="5"/>
      <c r="T17" s="5"/>
      <c r="U17" s="5"/>
      <c r="V17" s="5"/>
      <c r="W17" s="5"/>
      <c r="X17" s="5"/>
      <c r="Y17" s="5"/>
      <c r="Z17" s="5"/>
    </row>
    <row r="18" spans="1:26" ht="14.25" customHeight="1">
      <c r="A18" s="46" t="s">
        <v>134</v>
      </c>
      <c r="B18" s="46" t="s">
        <v>56</v>
      </c>
      <c r="C18" s="46" t="s">
        <v>135</v>
      </c>
      <c r="D18" s="46" t="s">
        <v>58</v>
      </c>
      <c r="E18" s="46" t="s">
        <v>112</v>
      </c>
      <c r="F18" s="46" t="s">
        <v>113</v>
      </c>
      <c r="G18" s="46"/>
      <c r="H18" s="46" t="s">
        <v>61</v>
      </c>
      <c r="I18" s="46"/>
      <c r="J18" s="59"/>
      <c r="K18" s="5"/>
      <c r="L18" s="5"/>
      <c r="M18" s="5"/>
      <c r="N18" s="5"/>
      <c r="O18" s="5"/>
      <c r="P18" s="5"/>
      <c r="Q18" s="5"/>
      <c r="R18" s="5"/>
      <c r="S18" s="5"/>
      <c r="T18" s="5"/>
      <c r="U18" s="5"/>
      <c r="V18" s="5"/>
      <c r="W18" s="5"/>
      <c r="X18" s="5"/>
      <c r="Y18" s="5"/>
      <c r="Z18" s="5"/>
    </row>
    <row r="19" spans="1:26" ht="14.25" customHeight="1">
      <c r="A19" s="46" t="s">
        <v>138</v>
      </c>
      <c r="B19" s="46" t="s">
        <v>139</v>
      </c>
      <c r="C19" s="46"/>
      <c r="D19" s="46" t="s">
        <v>58</v>
      </c>
      <c r="E19" s="46" t="s">
        <v>112</v>
      </c>
      <c r="F19" s="46" t="s">
        <v>141</v>
      </c>
      <c r="G19" s="46"/>
      <c r="H19" s="46" t="s">
        <v>61</v>
      </c>
      <c r="I19" s="46"/>
      <c r="J19" s="59"/>
      <c r="K19" s="5"/>
      <c r="L19" s="5"/>
      <c r="M19" s="5"/>
      <c r="N19" s="5"/>
      <c r="O19" s="5"/>
      <c r="P19" s="5"/>
      <c r="Q19" s="5"/>
      <c r="R19" s="5"/>
      <c r="S19" s="5"/>
      <c r="T19" s="5"/>
      <c r="U19" s="5"/>
      <c r="V19" s="5"/>
      <c r="W19" s="5"/>
      <c r="X19" s="5"/>
      <c r="Y19" s="5"/>
      <c r="Z19" s="5"/>
    </row>
    <row r="20" spans="1:26" ht="14.25" customHeight="1">
      <c r="A20" s="46" t="s">
        <v>138</v>
      </c>
      <c r="B20" s="46" t="s">
        <v>56</v>
      </c>
      <c r="C20" s="46"/>
      <c r="D20" s="46" t="s">
        <v>58</v>
      </c>
      <c r="E20" s="46" t="s">
        <v>112</v>
      </c>
      <c r="F20" s="46" t="s">
        <v>142</v>
      </c>
      <c r="G20" s="46"/>
      <c r="H20" s="46" t="s">
        <v>61</v>
      </c>
      <c r="I20" s="46"/>
      <c r="J20" s="59"/>
      <c r="K20" s="5"/>
      <c r="L20" s="5"/>
      <c r="M20" s="5"/>
      <c r="N20" s="5"/>
      <c r="O20" s="5"/>
      <c r="P20" s="5"/>
      <c r="Q20" s="5"/>
      <c r="R20" s="5"/>
      <c r="S20" s="5"/>
      <c r="T20" s="5"/>
      <c r="U20" s="5"/>
      <c r="V20" s="5"/>
      <c r="W20" s="5"/>
      <c r="X20" s="5"/>
      <c r="Y20" s="5"/>
      <c r="Z20" s="5"/>
    </row>
    <row r="21" spans="1:26" ht="14.25" customHeight="1">
      <c r="A21" s="46" t="s">
        <v>138</v>
      </c>
      <c r="B21" s="46" t="s">
        <v>143</v>
      </c>
      <c r="C21" s="46"/>
      <c r="D21" s="46" t="s">
        <v>58</v>
      </c>
      <c r="E21" s="46" t="s">
        <v>112</v>
      </c>
      <c r="F21" s="46" t="s">
        <v>144</v>
      </c>
      <c r="G21" s="46"/>
      <c r="H21" s="46" t="s">
        <v>61</v>
      </c>
      <c r="I21" s="62"/>
      <c r="J21" s="59"/>
      <c r="K21" s="5"/>
      <c r="L21" s="5"/>
      <c r="M21" s="5"/>
      <c r="N21" s="5"/>
      <c r="O21" s="5"/>
      <c r="P21" s="5"/>
      <c r="Q21" s="5"/>
      <c r="R21" s="5"/>
      <c r="S21" s="5"/>
      <c r="T21" s="5"/>
      <c r="U21" s="5"/>
      <c r="V21" s="5"/>
      <c r="W21" s="5"/>
      <c r="X21" s="5"/>
      <c r="Y21" s="5"/>
      <c r="Z21" s="5"/>
    </row>
    <row r="22" spans="1:26" ht="14.25" customHeight="1">
      <c r="A22" s="46" t="s">
        <v>146</v>
      </c>
      <c r="B22" s="46" t="s">
        <v>139</v>
      </c>
      <c r="C22" s="46" t="s">
        <v>147</v>
      </c>
      <c r="D22" s="46" t="s">
        <v>58</v>
      </c>
      <c r="E22" s="53" t="s">
        <v>112</v>
      </c>
      <c r="F22" s="47" t="s">
        <v>148</v>
      </c>
      <c r="G22" s="46"/>
      <c r="H22" s="46" t="s">
        <v>61</v>
      </c>
      <c r="I22" s="40"/>
      <c r="J22" s="40"/>
      <c r="K22" s="5"/>
      <c r="L22" s="5"/>
      <c r="M22" s="5"/>
      <c r="N22" s="5"/>
      <c r="O22" s="5"/>
      <c r="P22" s="5"/>
      <c r="Q22" s="5"/>
      <c r="R22" s="5"/>
      <c r="S22" s="5"/>
      <c r="T22" s="5"/>
      <c r="U22" s="5"/>
      <c r="V22" s="5"/>
      <c r="W22" s="5"/>
      <c r="X22" s="5"/>
      <c r="Y22" s="5"/>
      <c r="Z22" s="5"/>
    </row>
    <row r="23" spans="1:26" ht="14.25" customHeight="1">
      <c r="A23" s="46" t="s">
        <v>146</v>
      </c>
      <c r="B23" s="46" t="s">
        <v>56</v>
      </c>
      <c r="C23" s="46" t="s">
        <v>147</v>
      </c>
      <c r="D23" s="46" t="s">
        <v>58</v>
      </c>
      <c r="E23" s="46" t="s">
        <v>112</v>
      </c>
      <c r="F23" s="47" t="s">
        <v>150</v>
      </c>
      <c r="G23" s="47" t="s">
        <v>151</v>
      </c>
      <c r="H23" s="46" t="s">
        <v>67</v>
      </c>
      <c r="I23" s="46" t="s">
        <v>68</v>
      </c>
      <c r="J23" s="40"/>
      <c r="K23" s="5"/>
      <c r="L23" s="5"/>
      <c r="M23" s="5"/>
      <c r="N23" s="5"/>
      <c r="O23" s="5"/>
      <c r="P23" s="5"/>
      <c r="Q23" s="5"/>
      <c r="R23" s="5"/>
      <c r="S23" s="5"/>
      <c r="T23" s="5"/>
      <c r="U23" s="5"/>
      <c r="V23" s="5"/>
      <c r="W23" s="5"/>
      <c r="X23" s="5"/>
      <c r="Y23" s="5"/>
      <c r="Z23" s="5"/>
    </row>
    <row r="24" spans="1:26" ht="14.25" customHeight="1">
      <c r="A24" s="46" t="s">
        <v>153</v>
      </c>
      <c r="B24" s="46" t="s">
        <v>56</v>
      </c>
      <c r="C24" s="46"/>
      <c r="D24" s="46" t="s">
        <v>58</v>
      </c>
      <c r="E24" s="46" t="s">
        <v>112</v>
      </c>
      <c r="F24" s="47" t="s">
        <v>150</v>
      </c>
      <c r="G24" s="47" t="s">
        <v>151</v>
      </c>
      <c r="H24" s="46"/>
      <c r="I24" s="62"/>
      <c r="J24" s="40"/>
      <c r="K24" s="5"/>
      <c r="L24" s="5"/>
      <c r="M24" s="5"/>
      <c r="N24" s="5"/>
      <c r="O24" s="5"/>
      <c r="P24" s="5"/>
      <c r="Q24" s="5"/>
      <c r="R24" s="5"/>
      <c r="S24" s="5"/>
      <c r="T24" s="5"/>
      <c r="U24" s="5"/>
      <c r="V24" s="5"/>
      <c r="W24" s="5"/>
      <c r="X24" s="5"/>
      <c r="Y24" s="5"/>
      <c r="Z24" s="5"/>
    </row>
    <row r="25" spans="1:26" ht="14.25" customHeight="1">
      <c r="A25" s="46" t="s">
        <v>155</v>
      </c>
      <c r="B25" s="46" t="s">
        <v>139</v>
      </c>
      <c r="C25" s="46" t="s">
        <v>156</v>
      </c>
      <c r="D25" s="46" t="s">
        <v>58</v>
      </c>
      <c r="E25" s="46" t="s">
        <v>112</v>
      </c>
      <c r="F25" s="47" t="s">
        <v>148</v>
      </c>
      <c r="G25" s="47"/>
      <c r="H25" s="46" t="s">
        <v>61</v>
      </c>
      <c r="I25" s="40"/>
      <c r="J25" s="40"/>
      <c r="K25" s="5"/>
      <c r="L25" s="5"/>
      <c r="M25" s="5"/>
      <c r="N25" s="5"/>
      <c r="O25" s="5"/>
      <c r="P25" s="5"/>
      <c r="Q25" s="5"/>
      <c r="R25" s="5"/>
      <c r="S25" s="5"/>
      <c r="T25" s="5"/>
      <c r="U25" s="5"/>
      <c r="V25" s="5"/>
      <c r="W25" s="5"/>
      <c r="X25" s="5"/>
      <c r="Y25" s="5"/>
      <c r="Z25" s="5"/>
    </row>
    <row r="26" spans="1:26" ht="14.25" customHeight="1">
      <c r="A26" s="46" t="s">
        <v>155</v>
      </c>
      <c r="B26" s="46" t="s">
        <v>56</v>
      </c>
      <c r="C26" s="46" t="s">
        <v>156</v>
      </c>
      <c r="D26" s="46" t="s">
        <v>58</v>
      </c>
      <c r="E26" s="46" t="s">
        <v>112</v>
      </c>
      <c r="F26" s="47" t="s">
        <v>150</v>
      </c>
      <c r="G26" s="47" t="s">
        <v>151</v>
      </c>
      <c r="H26" s="46" t="s">
        <v>67</v>
      </c>
      <c r="I26" s="46" t="s">
        <v>68</v>
      </c>
      <c r="J26" s="40"/>
      <c r="K26" s="5"/>
      <c r="L26" s="5"/>
      <c r="M26" s="5"/>
      <c r="N26" s="5"/>
      <c r="O26" s="5"/>
      <c r="P26" s="5"/>
      <c r="Q26" s="5"/>
      <c r="R26" s="5"/>
      <c r="S26" s="5"/>
      <c r="T26" s="5"/>
      <c r="U26" s="5"/>
      <c r="V26" s="5"/>
      <c r="W26" s="5"/>
      <c r="X26" s="5"/>
      <c r="Y26" s="5"/>
      <c r="Z26" s="5"/>
    </row>
    <row r="27" spans="1:26" ht="14.25" customHeight="1">
      <c r="A27" s="46" t="s">
        <v>158</v>
      </c>
      <c r="B27" s="46" t="s">
        <v>159</v>
      </c>
      <c r="C27" s="46" t="s">
        <v>147</v>
      </c>
      <c r="D27" s="46" t="s">
        <v>58</v>
      </c>
      <c r="E27" s="46" t="s">
        <v>112</v>
      </c>
      <c r="F27" s="47" t="s">
        <v>148</v>
      </c>
      <c r="G27" s="47"/>
      <c r="H27" s="46" t="s">
        <v>61</v>
      </c>
      <c r="I27" s="40"/>
      <c r="J27" s="40"/>
      <c r="K27" s="5"/>
      <c r="L27" s="5"/>
      <c r="M27" s="5"/>
      <c r="N27" s="5"/>
      <c r="O27" s="5"/>
      <c r="P27" s="5"/>
      <c r="Q27" s="5"/>
      <c r="R27" s="5"/>
      <c r="S27" s="5"/>
      <c r="T27" s="5"/>
      <c r="U27" s="5"/>
      <c r="V27" s="5"/>
      <c r="W27" s="5"/>
      <c r="X27" s="5"/>
      <c r="Y27" s="5"/>
      <c r="Z27" s="5"/>
    </row>
    <row r="28" spans="1:26" ht="14.25" customHeight="1">
      <c r="A28" s="46" t="s">
        <v>158</v>
      </c>
      <c r="B28" s="46" t="s">
        <v>160</v>
      </c>
      <c r="C28" s="46" t="s">
        <v>147</v>
      </c>
      <c r="D28" s="46" t="s">
        <v>58</v>
      </c>
      <c r="E28" s="46" t="s">
        <v>112</v>
      </c>
      <c r="F28" s="47" t="s">
        <v>162</v>
      </c>
      <c r="G28" s="47"/>
      <c r="H28" s="46" t="s">
        <v>163</v>
      </c>
      <c r="I28" s="40"/>
      <c r="J28" s="40"/>
      <c r="K28" s="5"/>
      <c r="L28" s="5"/>
      <c r="M28" s="5"/>
      <c r="N28" s="5"/>
      <c r="O28" s="5"/>
      <c r="P28" s="5"/>
      <c r="Q28" s="5"/>
      <c r="R28" s="5"/>
      <c r="S28" s="5"/>
      <c r="T28" s="5"/>
      <c r="U28" s="5"/>
      <c r="V28" s="5"/>
      <c r="W28" s="5"/>
      <c r="X28" s="5"/>
      <c r="Y28" s="5"/>
      <c r="Z28" s="5"/>
    </row>
    <row r="29" spans="1:26" ht="14.25" customHeight="1">
      <c r="A29" s="46" t="s">
        <v>158</v>
      </c>
      <c r="B29" s="46" t="s">
        <v>56</v>
      </c>
      <c r="C29" s="46" t="s">
        <v>147</v>
      </c>
      <c r="D29" s="46" t="s">
        <v>58</v>
      </c>
      <c r="E29" s="46" t="s">
        <v>112</v>
      </c>
      <c r="F29" s="47" t="s">
        <v>150</v>
      </c>
      <c r="G29" s="47" t="s">
        <v>151</v>
      </c>
      <c r="H29" s="46" t="s">
        <v>67</v>
      </c>
      <c r="I29" s="46" t="s">
        <v>68</v>
      </c>
      <c r="J29" s="40"/>
      <c r="K29" s="5"/>
      <c r="L29" s="5"/>
      <c r="M29" s="5"/>
      <c r="N29" s="5"/>
      <c r="O29" s="5"/>
      <c r="P29" s="5"/>
      <c r="Q29" s="5"/>
      <c r="R29" s="5"/>
      <c r="S29" s="5"/>
      <c r="T29" s="5"/>
      <c r="U29" s="5"/>
      <c r="V29" s="5"/>
      <c r="W29" s="5"/>
      <c r="X29" s="5"/>
      <c r="Y29" s="5"/>
      <c r="Z29" s="5"/>
    </row>
    <row r="30" spans="1:26" ht="14.25" customHeight="1">
      <c r="A30" s="46" t="s">
        <v>167</v>
      </c>
      <c r="B30" s="46" t="s">
        <v>56</v>
      </c>
      <c r="C30" s="46" t="s">
        <v>168</v>
      </c>
      <c r="D30" s="46" t="s">
        <v>58</v>
      </c>
      <c r="E30" s="46" t="s">
        <v>112</v>
      </c>
      <c r="F30" s="46" t="s">
        <v>169</v>
      </c>
      <c r="G30" s="46"/>
      <c r="H30" s="46"/>
      <c r="I30" s="46"/>
      <c r="J30" s="40"/>
      <c r="K30" s="5"/>
      <c r="L30" s="5"/>
      <c r="M30" s="5"/>
      <c r="N30" s="5"/>
      <c r="O30" s="5"/>
      <c r="P30" s="5"/>
      <c r="Q30" s="5"/>
      <c r="R30" s="5"/>
      <c r="S30" s="5"/>
      <c r="T30" s="5"/>
      <c r="U30" s="5"/>
      <c r="V30" s="5"/>
      <c r="W30" s="5"/>
      <c r="X30" s="5"/>
      <c r="Y30" s="5"/>
      <c r="Z30" s="5"/>
    </row>
    <row r="31" spans="1:26" ht="14.25" customHeight="1">
      <c r="A31" s="46" t="s">
        <v>170</v>
      </c>
      <c r="B31" s="46" t="s">
        <v>56</v>
      </c>
      <c r="C31" s="46" t="s">
        <v>172</v>
      </c>
      <c r="D31" s="46"/>
      <c r="E31" s="46"/>
      <c r="F31" s="46"/>
      <c r="G31" s="46"/>
      <c r="H31" s="46"/>
      <c r="I31" s="46"/>
      <c r="J31" s="40"/>
      <c r="K31" s="5"/>
      <c r="L31" s="5"/>
      <c r="M31" s="5"/>
      <c r="N31" s="5"/>
      <c r="O31" s="5"/>
      <c r="P31" s="5"/>
      <c r="Q31" s="5"/>
      <c r="R31" s="5"/>
      <c r="S31" s="5"/>
      <c r="T31" s="5"/>
      <c r="U31" s="5"/>
      <c r="V31" s="5"/>
      <c r="W31" s="5"/>
      <c r="X31" s="5"/>
      <c r="Y31" s="5"/>
      <c r="Z31" s="5"/>
    </row>
    <row r="32" spans="1:26" ht="14.25" customHeight="1">
      <c r="A32" s="46" t="s">
        <v>177</v>
      </c>
      <c r="B32" s="46" t="s">
        <v>56</v>
      </c>
      <c r="C32" s="46"/>
      <c r="D32" s="46"/>
      <c r="E32" s="46"/>
      <c r="F32" s="46"/>
      <c r="G32" s="46"/>
      <c r="H32" s="46"/>
      <c r="I32" s="46"/>
      <c r="J32" s="40"/>
      <c r="K32" s="5"/>
      <c r="L32" s="5"/>
      <c r="M32" s="5"/>
      <c r="N32" s="5"/>
      <c r="O32" s="5"/>
      <c r="P32" s="5"/>
      <c r="Q32" s="5"/>
      <c r="R32" s="5"/>
      <c r="S32" s="5"/>
      <c r="T32" s="5"/>
      <c r="U32" s="5"/>
      <c r="V32" s="5"/>
      <c r="W32" s="5"/>
      <c r="X32" s="5"/>
      <c r="Y32" s="5"/>
      <c r="Z32" s="5"/>
    </row>
    <row r="33" spans="1:26" ht="14.25" customHeight="1">
      <c r="A33" s="46" t="s">
        <v>180</v>
      </c>
      <c r="B33" s="46" t="s">
        <v>56</v>
      </c>
      <c r="C33" s="46"/>
      <c r="D33" s="46" t="s">
        <v>58</v>
      </c>
      <c r="E33" s="46" t="s">
        <v>112</v>
      </c>
      <c r="F33" s="46" t="s">
        <v>181</v>
      </c>
      <c r="G33" s="46"/>
      <c r="H33" s="46"/>
      <c r="I33" s="46"/>
      <c r="J33" s="40"/>
      <c r="K33" s="5"/>
      <c r="L33" s="5"/>
      <c r="M33" s="5"/>
      <c r="N33" s="5"/>
      <c r="O33" s="5"/>
      <c r="P33" s="5"/>
      <c r="Q33" s="5"/>
      <c r="R33" s="5"/>
      <c r="S33" s="5"/>
      <c r="T33" s="5"/>
      <c r="U33" s="5"/>
      <c r="V33" s="5"/>
      <c r="W33" s="5"/>
      <c r="X33" s="5"/>
      <c r="Y33" s="5"/>
      <c r="Z33" s="5"/>
    </row>
    <row r="34" spans="1:26" ht="14.25" customHeight="1">
      <c r="A34" s="46" t="s">
        <v>182</v>
      </c>
      <c r="B34" s="46" t="s">
        <v>56</v>
      </c>
      <c r="C34" s="46" t="s">
        <v>183</v>
      </c>
      <c r="D34" s="46"/>
      <c r="E34" s="46"/>
      <c r="F34" s="46"/>
      <c r="G34" s="46"/>
      <c r="H34" s="46"/>
      <c r="I34" s="46"/>
      <c r="J34" s="40"/>
      <c r="K34" s="5"/>
      <c r="L34" s="5"/>
      <c r="M34" s="5"/>
      <c r="N34" s="5"/>
      <c r="O34" s="5"/>
      <c r="P34" s="5"/>
      <c r="Q34" s="5"/>
      <c r="R34" s="5"/>
      <c r="S34" s="5"/>
      <c r="T34" s="5"/>
      <c r="U34" s="5"/>
      <c r="V34" s="5"/>
      <c r="W34" s="5"/>
      <c r="X34" s="5"/>
      <c r="Y34" s="5"/>
      <c r="Z34" s="5"/>
    </row>
    <row r="35" spans="1:26" ht="14.25" customHeight="1">
      <c r="A35" s="46" t="s">
        <v>98</v>
      </c>
      <c r="B35" s="46" t="s">
        <v>184</v>
      </c>
      <c r="C35" s="46" t="s">
        <v>185</v>
      </c>
      <c r="D35" s="46" t="s">
        <v>58</v>
      </c>
      <c r="E35" s="46" t="s">
        <v>112</v>
      </c>
      <c r="F35" s="46" t="s">
        <v>186</v>
      </c>
      <c r="G35" s="46" t="s">
        <v>187</v>
      </c>
      <c r="H35" s="46" t="s">
        <v>67</v>
      </c>
      <c r="I35" s="46" t="s">
        <v>68</v>
      </c>
      <c r="J35" s="40"/>
      <c r="K35" s="5"/>
      <c r="L35" s="5"/>
      <c r="M35" s="5"/>
      <c r="N35" s="5"/>
      <c r="O35" s="5"/>
      <c r="P35" s="5"/>
      <c r="Q35" s="5"/>
      <c r="R35" s="5"/>
      <c r="S35" s="5"/>
      <c r="T35" s="5"/>
      <c r="U35" s="5"/>
      <c r="V35" s="5"/>
      <c r="W35" s="5"/>
      <c r="X35" s="5"/>
      <c r="Y35" s="5"/>
      <c r="Z35" s="5"/>
    </row>
    <row r="36" spans="1:26" ht="14.25" customHeight="1">
      <c r="A36" s="46" t="s">
        <v>98</v>
      </c>
      <c r="B36" s="46" t="s">
        <v>188</v>
      </c>
      <c r="C36" s="46" t="s">
        <v>185</v>
      </c>
      <c r="D36" s="46" t="s">
        <v>58</v>
      </c>
      <c r="E36" s="46" t="s">
        <v>112</v>
      </c>
      <c r="F36" s="46" t="s">
        <v>189</v>
      </c>
      <c r="G36" s="46" t="s">
        <v>187</v>
      </c>
      <c r="H36" s="46" t="s">
        <v>67</v>
      </c>
      <c r="I36" s="46" t="s">
        <v>68</v>
      </c>
      <c r="J36" s="40"/>
      <c r="K36" s="5"/>
      <c r="L36" s="5"/>
      <c r="M36" s="5"/>
      <c r="N36" s="5"/>
      <c r="O36" s="5"/>
      <c r="P36" s="5"/>
      <c r="Q36" s="5"/>
      <c r="R36" s="5"/>
      <c r="S36" s="5"/>
      <c r="T36" s="5"/>
      <c r="U36" s="5"/>
      <c r="V36" s="5"/>
      <c r="W36" s="5"/>
      <c r="X36" s="5"/>
      <c r="Y36" s="5"/>
      <c r="Z36" s="5"/>
    </row>
    <row r="37" spans="1:26" ht="14.25" customHeight="1">
      <c r="A37" s="46" t="s">
        <v>190</v>
      </c>
      <c r="B37" s="46" t="s">
        <v>191</v>
      </c>
      <c r="C37" s="46" t="s">
        <v>192</v>
      </c>
      <c r="D37" s="46" t="s">
        <v>58</v>
      </c>
      <c r="E37" s="46" t="s">
        <v>112</v>
      </c>
      <c r="F37" s="46" t="s">
        <v>193</v>
      </c>
      <c r="G37" s="46"/>
      <c r="H37" s="46"/>
      <c r="I37" s="46"/>
      <c r="J37" s="40"/>
      <c r="K37" s="5"/>
      <c r="L37" s="5"/>
      <c r="M37" s="5"/>
      <c r="N37" s="5"/>
      <c r="O37" s="5"/>
      <c r="P37" s="5"/>
      <c r="Q37" s="5"/>
      <c r="R37" s="5"/>
      <c r="S37" s="5"/>
      <c r="T37" s="5"/>
      <c r="U37" s="5"/>
      <c r="V37" s="5"/>
      <c r="W37" s="5"/>
      <c r="X37" s="5"/>
      <c r="Y37" s="5"/>
      <c r="Z37" s="5"/>
    </row>
    <row r="38" spans="1:26" ht="14.25" customHeight="1">
      <c r="A38" s="46" t="s">
        <v>190</v>
      </c>
      <c r="B38" s="46" t="s">
        <v>194</v>
      </c>
      <c r="C38" s="46" t="s">
        <v>192</v>
      </c>
      <c r="D38" s="46" t="s">
        <v>58</v>
      </c>
      <c r="E38" s="46" t="s">
        <v>112</v>
      </c>
      <c r="F38" s="46" t="s">
        <v>195</v>
      </c>
      <c r="G38" s="46"/>
      <c r="H38" s="46"/>
      <c r="I38" s="46"/>
      <c r="J38" s="40"/>
      <c r="K38" s="5"/>
      <c r="L38" s="5"/>
      <c r="M38" s="5"/>
      <c r="N38" s="5"/>
      <c r="O38" s="5"/>
      <c r="P38" s="5"/>
      <c r="Q38" s="5"/>
      <c r="R38" s="5"/>
      <c r="S38" s="5"/>
      <c r="T38" s="5"/>
      <c r="U38" s="5"/>
      <c r="V38" s="5"/>
      <c r="W38" s="5"/>
      <c r="X38" s="5"/>
      <c r="Y38" s="5"/>
      <c r="Z38" s="5"/>
    </row>
    <row r="39" spans="1:26" ht="15.75" customHeight="1">
      <c r="A39" s="40"/>
      <c r="B39" s="40"/>
      <c r="C39" s="40"/>
      <c r="D39" s="40"/>
      <c r="E39" s="40"/>
      <c r="F39" s="40"/>
      <c r="G39" s="40"/>
      <c r="H39" s="40"/>
      <c r="I39" s="40"/>
      <c r="J39" s="40"/>
      <c r="K39" s="5"/>
      <c r="L39" s="5"/>
      <c r="M39" s="5"/>
      <c r="N39" s="5"/>
      <c r="O39" s="5"/>
      <c r="P39" s="5"/>
      <c r="Q39" s="5"/>
      <c r="R39" s="5"/>
      <c r="S39" s="5"/>
      <c r="T39" s="5"/>
      <c r="U39" s="5"/>
      <c r="V39" s="5"/>
      <c r="W39" s="5"/>
      <c r="X39" s="5"/>
      <c r="Y39" s="5"/>
      <c r="Z39" s="5"/>
    </row>
    <row r="40" spans="1:26" ht="15.75" customHeight="1">
      <c r="A40" s="65" t="s">
        <v>196</v>
      </c>
      <c r="B40" s="65"/>
      <c r="C40" s="40"/>
      <c r="D40" s="40"/>
      <c r="E40" s="40"/>
      <c r="F40" s="40"/>
      <c r="G40" s="40"/>
      <c r="H40" s="40"/>
      <c r="I40" s="40"/>
      <c r="J40" s="40"/>
      <c r="K40" s="5"/>
      <c r="L40" s="5"/>
      <c r="M40" s="5"/>
      <c r="N40" s="5"/>
      <c r="O40" s="5"/>
      <c r="P40" s="5"/>
      <c r="Q40" s="5"/>
      <c r="R40" s="5"/>
      <c r="S40" s="5"/>
      <c r="T40" s="5"/>
      <c r="U40" s="5"/>
      <c r="V40" s="5"/>
      <c r="W40" s="5"/>
      <c r="X40" s="5"/>
      <c r="Y40" s="5"/>
      <c r="Z40" s="5"/>
    </row>
    <row r="41" spans="1:26" ht="15.75" customHeight="1">
      <c r="A41" s="66" t="s">
        <v>199</v>
      </c>
      <c r="B41" s="66"/>
      <c r="C41" s="67" t="s">
        <v>201</v>
      </c>
      <c r="D41" s="68" t="s">
        <v>104</v>
      </c>
      <c r="E41" s="67"/>
      <c r="F41" s="67"/>
      <c r="G41" s="40"/>
      <c r="H41" s="40"/>
      <c r="I41" s="40"/>
      <c r="J41" s="40"/>
      <c r="K41" s="5"/>
      <c r="L41" s="5"/>
      <c r="M41" s="5"/>
      <c r="N41" s="5"/>
      <c r="O41" s="5"/>
      <c r="P41" s="5"/>
      <c r="Q41" s="5"/>
      <c r="R41" s="5"/>
      <c r="S41" s="5"/>
      <c r="T41" s="5"/>
      <c r="U41" s="5"/>
      <c r="V41" s="5"/>
      <c r="W41" s="5"/>
      <c r="X41" s="5"/>
      <c r="Y41" s="5"/>
      <c r="Z41" s="5"/>
    </row>
    <row r="42" spans="1:26" ht="15.75" customHeight="1">
      <c r="A42" s="69" t="s">
        <v>203</v>
      </c>
      <c r="B42" s="69"/>
      <c r="C42" s="70" t="s">
        <v>204</v>
      </c>
      <c r="D42" s="71" t="s">
        <v>205</v>
      </c>
      <c r="E42" s="70"/>
      <c r="F42" s="70"/>
      <c r="G42" s="40"/>
      <c r="H42" s="40"/>
      <c r="I42" s="40"/>
      <c r="J42" s="40"/>
      <c r="K42" s="5"/>
      <c r="L42" s="5"/>
      <c r="M42" s="5"/>
      <c r="N42" s="5"/>
      <c r="O42" s="5"/>
      <c r="P42" s="5"/>
      <c r="Q42" s="5"/>
      <c r="R42" s="5"/>
      <c r="S42" s="5"/>
      <c r="T42" s="5"/>
      <c r="U42" s="5"/>
      <c r="V42" s="5"/>
      <c r="W42" s="5"/>
      <c r="X42" s="5"/>
      <c r="Y42" s="5"/>
      <c r="Z42" s="5"/>
    </row>
    <row r="43" spans="1:26" ht="15.75" customHeight="1">
      <c r="A43" s="69" t="s">
        <v>208</v>
      </c>
      <c r="B43" s="69"/>
      <c r="C43" s="70" t="s">
        <v>209</v>
      </c>
      <c r="D43" s="71" t="s">
        <v>210</v>
      </c>
      <c r="E43" s="70"/>
      <c r="F43" s="70"/>
      <c r="G43" s="40"/>
      <c r="H43" s="40"/>
      <c r="I43" s="40"/>
      <c r="J43" s="40"/>
      <c r="K43" s="5"/>
      <c r="L43" s="5"/>
      <c r="M43" s="5"/>
      <c r="N43" s="5"/>
      <c r="O43" s="5"/>
      <c r="P43" s="5"/>
      <c r="Q43" s="5"/>
      <c r="R43" s="5"/>
      <c r="S43" s="5"/>
      <c r="T43" s="5"/>
      <c r="U43" s="5"/>
      <c r="V43" s="5"/>
      <c r="W43" s="5"/>
      <c r="X43" s="5"/>
      <c r="Y43" s="5"/>
      <c r="Z43" s="5"/>
    </row>
    <row r="44" spans="1:26" ht="31.5" customHeight="1">
      <c r="A44" s="69" t="s">
        <v>211</v>
      </c>
      <c r="B44" s="69"/>
      <c r="C44" s="70" t="s">
        <v>212</v>
      </c>
      <c r="D44" s="71" t="s">
        <v>213</v>
      </c>
      <c r="E44" s="70"/>
      <c r="F44" s="70"/>
      <c r="G44" s="40"/>
      <c r="H44" s="40"/>
      <c r="I44" s="40"/>
      <c r="J44" s="40"/>
      <c r="K44" s="5"/>
      <c r="L44" s="5"/>
      <c r="M44" s="5"/>
      <c r="N44" s="5"/>
      <c r="O44" s="5"/>
      <c r="P44" s="5"/>
      <c r="Q44" s="5"/>
      <c r="R44" s="5"/>
      <c r="S44" s="5"/>
      <c r="T44" s="5"/>
      <c r="U44" s="5"/>
      <c r="V44" s="5"/>
      <c r="W44" s="5"/>
      <c r="X44" s="5"/>
      <c r="Y44" s="5"/>
      <c r="Z44" s="5"/>
    </row>
    <row r="45" spans="1:26" ht="15.75" customHeight="1">
      <c r="A45" s="69" t="s">
        <v>214</v>
      </c>
      <c r="B45" s="69"/>
      <c r="C45" s="70" t="s">
        <v>215</v>
      </c>
      <c r="D45" s="71" t="s">
        <v>216</v>
      </c>
      <c r="E45" s="70"/>
      <c r="F45" s="70"/>
      <c r="G45" s="40"/>
      <c r="H45" s="40"/>
      <c r="I45" s="40"/>
      <c r="J45" s="40"/>
      <c r="K45" s="5"/>
      <c r="L45" s="5"/>
      <c r="M45" s="5"/>
      <c r="N45" s="5"/>
      <c r="O45" s="5"/>
      <c r="P45" s="5"/>
      <c r="Q45" s="5"/>
      <c r="R45" s="5"/>
      <c r="S45" s="5"/>
      <c r="T45" s="5"/>
      <c r="U45" s="5"/>
      <c r="V45" s="5"/>
      <c r="W45" s="5"/>
      <c r="X45" s="5"/>
      <c r="Y45" s="5"/>
      <c r="Z45" s="5"/>
    </row>
    <row r="46" spans="1:26" ht="47.25" customHeight="1">
      <c r="A46" s="69" t="s">
        <v>217</v>
      </c>
      <c r="B46" s="69"/>
      <c r="C46" s="70" t="s">
        <v>218</v>
      </c>
      <c r="D46" s="71" t="s">
        <v>219</v>
      </c>
      <c r="E46" s="70"/>
      <c r="F46" s="70"/>
      <c r="G46" s="40"/>
      <c r="H46" s="40"/>
      <c r="I46" s="40"/>
      <c r="J46" s="40"/>
      <c r="K46" s="5"/>
      <c r="L46" s="5"/>
      <c r="M46" s="5"/>
      <c r="N46" s="5"/>
      <c r="O46" s="5"/>
      <c r="P46" s="5"/>
      <c r="Q46" s="5"/>
      <c r="R46" s="5"/>
      <c r="S46" s="5"/>
      <c r="T46" s="5"/>
      <c r="U46" s="5"/>
      <c r="V46" s="5"/>
      <c r="W46" s="5"/>
      <c r="X46" s="5"/>
      <c r="Y46" s="5"/>
      <c r="Z46" s="5"/>
    </row>
    <row r="47" spans="1:26" ht="15.75" customHeight="1">
      <c r="A47" s="40"/>
      <c r="B47" s="40"/>
      <c r="C47" s="40"/>
      <c r="D47" s="40"/>
      <c r="E47" s="40"/>
      <c r="F47" s="40"/>
      <c r="G47" s="40"/>
      <c r="H47" s="40"/>
      <c r="I47" s="40"/>
      <c r="J47" s="40"/>
      <c r="K47" s="5"/>
      <c r="L47" s="5"/>
      <c r="M47" s="5"/>
      <c r="N47" s="5"/>
      <c r="O47" s="5"/>
      <c r="P47" s="5"/>
      <c r="Q47" s="5"/>
      <c r="R47" s="5"/>
      <c r="S47" s="5"/>
      <c r="T47" s="5"/>
      <c r="U47" s="5"/>
      <c r="V47" s="5"/>
      <c r="W47" s="5"/>
      <c r="X47" s="5"/>
      <c r="Y47" s="5"/>
      <c r="Z47" s="5"/>
    </row>
    <row r="48" spans="1:26" ht="15.7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H1:I1"/>
    <mergeCell ref="A1:A2"/>
    <mergeCell ref="C1:C2"/>
    <mergeCell ref="D1:D2"/>
    <mergeCell ref="E1:E2"/>
    <mergeCell ref="F1:F2"/>
    <mergeCell ref="G1:G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 Buitrago</cp:lastModifiedBy>
  <dcterms:modified xsi:type="dcterms:W3CDTF">2015-08-07T17:02:40Z</dcterms:modified>
</cp:coreProperties>
</file>