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A10" i="1" l="1"/>
  <c r="D18" i="2" l="1"/>
  <c r="D7" i="2"/>
  <c r="F11" i="1"/>
  <c r="G11" i="1" s="1"/>
  <c r="I11" i="1"/>
  <c r="H11" i="1" s="1"/>
  <c r="F12" i="1"/>
  <c r="G12" i="1" s="1"/>
  <c r="I12" i="1"/>
  <c r="H12" i="1" s="1"/>
  <c r="F13" i="1"/>
  <c r="G13" i="1" s="1"/>
  <c r="I13" i="1"/>
  <c r="H13" i="1" s="1"/>
  <c r="F14" i="1"/>
  <c r="G14" i="1" s="1"/>
  <c r="I14" i="1"/>
  <c r="H14" i="1" s="1"/>
  <c r="F15" i="1"/>
  <c r="G15" i="1" s="1"/>
  <c r="I15" i="1"/>
  <c r="H15" i="1" s="1"/>
  <c r="F16" i="1"/>
  <c r="G16" i="1" s="1"/>
  <c r="I16" i="1"/>
  <c r="H16" i="1" s="1"/>
  <c r="F17" i="1"/>
  <c r="G17" i="1" s="1"/>
  <c r="I17" i="1"/>
  <c r="H17" i="1" s="1"/>
  <c r="F18" i="1"/>
  <c r="G18" i="1" s="1"/>
  <c r="I18" i="1"/>
  <c r="H18" i="1" s="1"/>
  <c r="F19" i="1"/>
  <c r="G19" i="1" s="1"/>
  <c r="I19" i="1"/>
  <c r="H19" i="1" s="1"/>
  <c r="F20" i="1"/>
  <c r="G20" i="1" s="1"/>
  <c r="I20" i="1"/>
  <c r="H20" i="1" s="1"/>
  <c r="F21" i="1"/>
  <c r="G21" i="1" s="1"/>
  <c r="I21" i="1"/>
  <c r="H21" i="1" s="1"/>
  <c r="F22" i="1"/>
  <c r="G22" i="1" s="1"/>
  <c r="I22" i="1"/>
  <c r="H22" i="1" s="1"/>
  <c r="F23" i="1"/>
  <c r="G23" i="1" s="1"/>
  <c r="I23" i="1"/>
  <c r="H23" i="1" s="1"/>
  <c r="F24" i="1"/>
  <c r="G24" i="1" s="1"/>
  <c r="I24" i="1"/>
  <c r="H24" i="1" s="1"/>
  <c r="F25" i="1"/>
  <c r="G25" i="1" s="1"/>
  <c r="I25" i="1"/>
  <c r="H25" i="1" s="1"/>
  <c r="F26" i="1"/>
  <c r="G26" i="1" s="1"/>
  <c r="I26" i="1"/>
  <c r="H26" i="1" s="1"/>
  <c r="F27" i="1"/>
  <c r="G27" i="1" s="1"/>
  <c r="I27" i="1"/>
  <c r="H27" i="1" s="1"/>
  <c r="F28" i="1"/>
  <c r="G28" i="1" s="1"/>
  <c r="I28" i="1"/>
  <c r="H28" i="1" s="1"/>
  <c r="F29" i="1"/>
  <c r="G29" i="1" s="1"/>
  <c r="I29" i="1"/>
  <c r="H29" i="1" s="1"/>
  <c r="F30" i="1"/>
  <c r="G30" i="1" s="1"/>
  <c r="I30" i="1"/>
  <c r="H30" i="1" s="1"/>
  <c r="F31" i="1"/>
  <c r="G31" i="1" s="1"/>
  <c r="I31" i="1"/>
  <c r="H31" i="1" s="1"/>
  <c r="F32" i="1"/>
  <c r="G32" i="1" s="1"/>
  <c r="I32" i="1"/>
  <c r="H32" i="1" s="1"/>
  <c r="F33" i="1"/>
  <c r="G33" i="1" s="1"/>
  <c r="I33" i="1"/>
  <c r="H33" i="1" s="1"/>
  <c r="F34" i="1"/>
  <c r="G34" i="1" s="1"/>
  <c r="I34" i="1"/>
  <c r="H34" i="1" s="1"/>
  <c r="F35" i="1"/>
  <c r="G35" i="1" s="1"/>
  <c r="I35" i="1"/>
  <c r="H35" i="1" s="1"/>
  <c r="F36" i="1"/>
  <c r="G36" i="1" s="1"/>
  <c r="I36" i="1"/>
  <c r="H36" i="1" s="1"/>
  <c r="F37" i="1"/>
  <c r="G37" i="1" s="1"/>
  <c r="I37" i="1"/>
  <c r="H37" i="1" s="1"/>
  <c r="F38" i="1"/>
  <c r="G38" i="1" s="1"/>
  <c r="I38" i="1"/>
  <c r="H38" i="1" s="1"/>
  <c r="F39" i="1"/>
  <c r="G39" i="1" s="1"/>
  <c r="I39" i="1"/>
  <c r="H39" i="1" s="1"/>
  <c r="F40" i="1"/>
  <c r="G40" i="1" s="1"/>
  <c r="I40" i="1"/>
  <c r="H40" i="1" s="1"/>
  <c r="F41" i="1"/>
  <c r="G41" i="1" s="1"/>
  <c r="I41" i="1"/>
  <c r="H41" i="1" s="1"/>
  <c r="F42" i="1"/>
  <c r="G42" i="1" s="1"/>
  <c r="I42" i="1"/>
  <c r="H42" i="1" s="1"/>
  <c r="F43" i="1"/>
  <c r="G43" i="1" s="1"/>
  <c r="I43" i="1"/>
  <c r="H43" i="1" s="1"/>
  <c r="F44" i="1"/>
  <c r="G44" i="1" s="1"/>
  <c r="I44" i="1"/>
  <c r="H44" i="1" s="1"/>
  <c r="F45" i="1"/>
  <c r="G45" i="1" s="1"/>
  <c r="I45" i="1"/>
  <c r="H45" i="1" s="1"/>
  <c r="F46" i="1"/>
  <c r="G46" i="1" s="1"/>
  <c r="I46" i="1"/>
  <c r="H46" i="1" s="1"/>
  <c r="F47" i="1"/>
  <c r="G47" i="1" s="1"/>
  <c r="I47" i="1"/>
  <c r="H47" i="1" s="1"/>
  <c r="F48" i="1"/>
  <c r="G48" i="1" s="1"/>
  <c r="I48" i="1"/>
  <c r="H48" i="1" s="1"/>
  <c r="F49" i="1"/>
  <c r="G49" i="1" s="1"/>
  <c r="I49" i="1"/>
  <c r="H49" i="1" s="1"/>
  <c r="F50" i="1"/>
  <c r="G50" i="1" s="1"/>
  <c r="I50" i="1"/>
  <c r="H50" i="1" s="1"/>
  <c r="F51" i="1"/>
  <c r="G51" i="1" s="1"/>
  <c r="I51" i="1"/>
  <c r="H51" i="1" s="1"/>
  <c r="F52" i="1"/>
  <c r="G52" i="1" s="1"/>
  <c r="I52" i="1"/>
  <c r="H52" i="1" s="1"/>
  <c r="F53" i="1"/>
  <c r="G53" i="1" s="1"/>
  <c r="I53" i="1"/>
  <c r="H53" i="1" s="1"/>
  <c r="F54" i="1"/>
  <c r="G54" i="1" s="1"/>
  <c r="I54" i="1"/>
  <c r="H54" i="1" s="1"/>
  <c r="F55" i="1"/>
  <c r="G55" i="1" s="1"/>
  <c r="I55" i="1"/>
  <c r="H55" i="1" s="1"/>
  <c r="F56" i="1"/>
  <c r="G56" i="1" s="1"/>
  <c r="I56" i="1"/>
  <c r="H56" i="1" s="1"/>
  <c r="F57" i="1"/>
  <c r="G57" i="1" s="1"/>
  <c r="I57" i="1"/>
  <c r="H57" i="1" s="1"/>
  <c r="F58" i="1"/>
  <c r="G58" i="1" s="1"/>
  <c r="I58" i="1"/>
  <c r="H58" i="1" s="1"/>
  <c r="F59" i="1"/>
  <c r="G59" i="1" s="1"/>
  <c r="I59" i="1"/>
  <c r="H59" i="1" s="1"/>
  <c r="F60" i="1"/>
  <c r="G60" i="1" s="1"/>
  <c r="I60" i="1"/>
  <c r="H60" i="1" s="1"/>
  <c r="F61" i="1"/>
  <c r="G61" i="1" s="1"/>
  <c r="I61" i="1"/>
  <c r="H61" i="1" s="1"/>
  <c r="F62" i="1"/>
  <c r="G62" i="1" s="1"/>
  <c r="I62" i="1"/>
  <c r="H62" i="1" s="1"/>
  <c r="F63" i="1"/>
  <c r="G63" i="1" s="1"/>
  <c r="I63" i="1"/>
  <c r="H63" i="1" s="1"/>
  <c r="F64" i="1"/>
  <c r="G64" i="1" s="1"/>
  <c r="I64" i="1"/>
  <c r="H64" i="1" s="1"/>
  <c r="F65" i="1"/>
  <c r="G65" i="1" s="1"/>
  <c r="I65" i="1"/>
  <c r="H65" i="1" s="1"/>
  <c r="F66" i="1"/>
  <c r="G66" i="1" s="1"/>
  <c r="I66" i="1"/>
  <c r="H66" i="1" s="1"/>
  <c r="F67" i="1"/>
  <c r="G67" i="1" s="1"/>
  <c r="I67" i="1"/>
  <c r="H67" i="1" s="1"/>
  <c r="I10" i="1"/>
  <c r="H10" i="1" s="1"/>
  <c r="C10" i="1"/>
  <c r="F5" i="1"/>
  <c r="I21" i="2"/>
  <c r="K45" i="2"/>
  <c r="H21" i="2"/>
  <c r="J21" i="2"/>
  <c r="D17" i="2"/>
  <c r="D5" i="2"/>
  <c r="F10" i="1" l="1"/>
  <c r="G10" i="1" s="1"/>
</calcChain>
</file>

<file path=xl/sharedStrings.xml><?xml version="1.0" encoding="utf-8"?>
<sst xmlns="http://schemas.openxmlformats.org/spreadsheetml/2006/main" count="223" uniqueCount="152">
  <si>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</si>
  <si>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</si>
  <si>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</si>
  <si>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</si>
  <si>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</si>
  <si>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</si>
  <si>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</si>
  <si>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</si>
  <si>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</si>
  <si>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</si>
  <si>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</si>
  <si>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</si>
  <si>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</si>
  <si>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</si>
  <si>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</si>
  <si>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</si>
  <si>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</si>
  <si>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</si>
  <si>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</si>
  <si>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</si>
  <si>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</si>
  <si>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</si>
  <si>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</si>
  <si>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</si>
  <si>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</si>
  <si>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</si>
  <si>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</si>
  <si>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</si>
  <si>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</si>
  <si>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</si>
  <si>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</si>
  <si>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</si>
  <si>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</si>
  <si>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</si>
  <si>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</si>
  <si>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</si>
  <si>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</si>
  <si>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</si>
  <si>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</si>
  <si>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</si>
  <si>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</si>
  <si>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</si>
  <si>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</si>
  <si>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</si>
  <si>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</si>
  <si>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</si>
  <si>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</si>
  <si>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</si>
  <si>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</si>
  <si>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</si>
  <si>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</si>
  <si>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</si>
  <si>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</si>
  <si>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</si>
  <si>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</si>
  <si>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</si>
  <si>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</si>
  <si>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</si>
  <si>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</si>
  <si>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</si>
  <si>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</si>
  <si>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</si>
  <si>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</si>
  <si>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</si>
  <si>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</si>
  <si>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</si>
  <si>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</si>
  <si>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</si>
  <si>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</si>
  <si>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</si>
  <si>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</si>
  <si>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</si>
  <si>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</si>
  <si>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</si>
  <si>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</si>
  <si>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</si>
  <si>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</si>
  <si>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</si>
  <si>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</si>
  <si>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</si>
  <si>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</si>
  <si>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</si>
  <si>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</si>
  <si>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</si>
  <si>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</si>
  <si>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</si>
  <si>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</si>
  <si>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</si>
  <si>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</si>
  <si>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</si>
  <si>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</si>
  <si>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</si>
  <si>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</si>
  <si>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</si>
  <si>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</si>
  <si>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</si>
  <si>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</si>
  <si>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</si>
  <si>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</si>
  <si>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</si>
  <si>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</si>
  <si>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</si>
  <si>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</si>
  <si>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</si>
  <si>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</si>
  <si>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</si>
  <si>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</si>
  <si>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</si>
  <si>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</si>
  <si>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</si>
  <si>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</si>
  <si>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</si>
  <si>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</si>
  <si>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</si>
  <si>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</si>
  <si>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</si>
  <si>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</si>
  <si>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</si>
  <si>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</si>
  <si>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</si>
  <si>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</si>
  <si>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</si>
  <si>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</si>
  <si>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</si>
  <si>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</si>
  <si>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</si>
  <si>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</si>
  <si>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</si>
  <si>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</si>
  <si>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</si>
  <si>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</si>
  <si>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</si>
  <si>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</si>
  <si>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</si>
  <si>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</si>
  <si>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</si>
  <si>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</si>
  <si>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</si>
  <si>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</si>
  <si>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</si>
  <si>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</si>
  <si>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</si>
  <si>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</si>
  <si>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</si>
  <si>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</si>
  <si>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</si>
  <si>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Ana Maria Lara Sallenave</t>
  </si>
  <si>
    <t>CS_08_03_CO</t>
  </si>
  <si>
    <t>El Nuevo Reino de Granada al comenzar el siglo XIX</t>
  </si>
  <si>
    <t>Ilustración</t>
  </si>
  <si>
    <t>Vertical</t>
  </si>
  <si>
    <r>
      <t xml:space="preserve">Ilustrar el siguiente texto:  </t>
    </r>
    <r>
      <rPr>
        <i/>
        <sz val="10"/>
        <rFont val="Century Gothic"/>
        <family val="2"/>
      </rPr>
      <t xml:space="preserve">La Campaña del Sur fue uno de los momentos decisivos de los primeros años del proceso de emancipación. Una vez se dio el grito de Independencia en 1810, vino la presión de los realistas que se oponían a darle la libertad a las colonias. 
En el sur del país, ejércitos a favor de la Corona española golpeaban duramente a los patriotas. Antonio Nariño, quien en 1813 era el presidente de Cundinamarca, decidió organizar un ejército para apoyar las acciones de resistencia en aquella región. </t>
    </r>
    <r>
      <rPr>
        <sz val="10"/>
        <rFont val="Century Gothic"/>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</si>
</sst>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1"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i/>
      <sz val="1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9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7" fillId="0" borderId="0" xfId="0" applyFont="1" applyBorder="1"/>
    <xf numFmtId="0" fontId="8"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9"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0" borderId="0" xfId="0" applyFont="1" applyBorder="1"/>
    <xf numFmtId="0" fontId="12" fillId="0" borderId="5" xfId="0" applyFont="1" applyBorder="1"/>
    <xf numFmtId="0" fontId="11" fillId="2" borderId="5" xfId="0" applyFont="1" applyFill="1" applyBorder="1"/>
    <xf numFmtId="164" fontId="7" fillId="0" borderId="0" xfId="0" applyNumberFormat="1" applyFont="1" applyBorder="1" applyAlignment="1">
      <alignment horizontal="center"/>
    </xf>
    <xf numFmtId="0" fontId="13" fillId="8" borderId="0" xfId="0" applyFont="1" applyFill="1" applyAlignment="1">
      <alignment horizontal="center" vertical="center" wrapText="1"/>
    </xf>
    <xf numFmtId="0" fontId="14" fillId="0" borderId="28" xfId="0" applyFont="1" applyFill="1" applyBorder="1" applyAlignment="1">
      <alignment vertical="center" wrapText="1"/>
    </xf>
    <xf numFmtId="0" fontId="0" fillId="0" borderId="0" xfId="0" applyFill="1" applyAlignment="1">
      <alignment vertical="center" wrapText="1"/>
    </xf>
    <xf numFmtId="0" fontId="14" fillId="0" borderId="29" xfId="0" applyFont="1" applyFill="1" applyBorder="1" applyAlignment="1">
      <alignment vertical="center" wrapText="1"/>
    </xf>
    <xf numFmtId="0" fontId="15" fillId="0" borderId="29" xfId="0" applyFont="1" applyFill="1" applyBorder="1" applyAlignment="1">
      <alignment vertical="center" wrapText="1"/>
    </xf>
    <xf numFmtId="0" fontId="14" fillId="0" borderId="29" xfId="0" applyFont="1" applyFill="1" applyBorder="1" applyAlignment="1">
      <alignment vertical="center"/>
    </xf>
    <xf numFmtId="0" fontId="14" fillId="0" borderId="29" xfId="0" applyFont="1" applyBorder="1" applyAlignment="1">
      <alignment vertical="center" wrapText="1"/>
    </xf>
    <xf numFmtId="0" fontId="16" fillId="0" borderId="29" xfId="0" applyFont="1" applyBorder="1" applyAlignment="1">
      <alignment vertical="center" wrapText="1"/>
    </xf>
    <xf numFmtId="0" fontId="15" fillId="0" borderId="29" xfId="0" applyFont="1" applyBorder="1" applyAlignment="1">
      <alignment vertical="center" wrapText="1"/>
    </xf>
    <xf numFmtId="0" fontId="17" fillId="0" borderId="0" xfId="0" applyFont="1" applyAlignment="1">
      <alignment vertical="center" wrapText="1"/>
    </xf>
    <xf numFmtId="0" fontId="18" fillId="0" borderId="29" xfId="0" applyFont="1" applyFill="1" applyBorder="1" applyAlignment="1">
      <alignment vertical="center" wrapText="1"/>
    </xf>
    <xf numFmtId="0" fontId="19" fillId="0" borderId="0" xfId="0" applyFont="1" applyAlignment="1">
      <alignment vertical="center" wrapText="1"/>
    </xf>
    <xf numFmtId="0" fontId="9"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8" fillId="5" borderId="32" xfId="0" applyFont="1" applyFill="1" applyBorder="1" applyAlignment="1">
      <alignment horizontal="center" vertical="center"/>
    </xf>
    <xf numFmtId="0" fontId="7" fillId="0" borderId="0" xfId="0" applyNumberFormat="1" applyFont="1" applyBorder="1" applyAlignment="1">
      <alignment horizontal="center"/>
    </xf>
    <xf numFmtId="0" fontId="9" fillId="0" borderId="33" xfId="0" applyFont="1" applyBorder="1" applyAlignment="1">
      <alignment vertical="center" wrapText="1"/>
    </xf>
    <xf numFmtId="1" fontId="4" fillId="0" borderId="5" xfId="51" applyNumberFormat="1" applyFill="1" applyBorder="1" applyAlignment="1">
      <alignment horizontal="left" vertical="center" wrapText="1"/>
    </xf>
    <xf numFmtId="0" fontId="8" fillId="0" borderId="3" xfId="0" applyFont="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7" fillId="0" borderId="27" xfId="0" applyNumberFormat="1" applyFont="1" applyBorder="1" applyAlignment="1">
      <alignment horizontal="center"/>
    </xf>
    <xf numFmtId="164" fontId="7" fillId="0" borderId="26" xfId="0" applyNumberFormat="1" applyFont="1" applyBorder="1" applyAlignment="1">
      <alignment horizontal="center"/>
    </xf>
    <xf numFmtId="0" fontId="8"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0" fillId="6" borderId="14" xfId="0" applyFont="1" applyFill="1" applyBorder="1" applyAlignment="1">
      <alignment horizontal="center" vertical="center" wrapText="1"/>
    </xf>
    <xf numFmtId="0" fontId="10" fillId="6" borderId="15"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3" fillId="7" borderId="0" xfId="0" applyFont="1" applyFill="1" applyAlignment="1">
      <alignment horizontal="center" vertical="center" wrapText="1"/>
    </xf>
    <xf numFmtId="0" fontId="13"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67"/>
  <sheetViews>
    <sheetView showGridLines="0" tabSelected="1" zoomScale="91" zoomScaleNormal="91" zoomScalePageLayoutView="140" workbookViewId="0">
      <pane ySplit="9" topLeftCell="A10" activePane="bottomLeft" state="frozen"/>
      <selection pane="bottomLeft" activeCell="B10" sqref="B10"/>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6" customWidth="1"/>
    <col min="11" max="11" width="29.625" style="16" customWidth="1"/>
    <col min="12" max="12" width="20.375" style="2" customWidth="1"/>
    <col min="13" max="13" width="14.5" style="2" customWidth="1"/>
    <col min="14" max="16384" width="10.875" style="2"/>
  </cols>
  <sheetData>
    <row r="1" spans="1:16" ht="16.5" thickBot="1" x14ac:dyDescent="0.3">
      <c r="A1" s="1"/>
      <c r="B1" s="1"/>
      <c r="C1" s="1"/>
      <c r="D1" s="1"/>
      <c r="F1" s="1"/>
      <c r="G1" s="1"/>
      <c r="H1" s="42"/>
      <c r="I1" s="42"/>
      <c r="J1" s="15"/>
      <c r="K1" s="15"/>
    </row>
    <row r="2" spans="1:16" ht="15.75" x14ac:dyDescent="0.25">
      <c r="A2" s="1"/>
      <c r="B2" s="3" t="s">
        <v>0</v>
      </c>
      <c r="C2" s="74" t="s">
        <v>24</v>
      </c>
      <c r="D2" s="75"/>
      <c r="F2" s="67" t="s">
        <v>1</v>
      </c>
      <c r="G2" s="68"/>
      <c r="H2" s="42"/>
      <c r="I2" s="42"/>
      <c r="J2" s="15"/>
    </row>
    <row r="3" spans="1:16" ht="15.75" x14ac:dyDescent="0.25">
      <c r="A3" s="1"/>
      <c r="B3" s="4" t="s">
        <v>9</v>
      </c>
      <c r="C3" s="76">
        <v>8</v>
      </c>
      <c r="D3" s="77"/>
      <c r="F3" s="69"/>
      <c r="G3" s="70"/>
      <c r="H3" s="42"/>
      <c r="I3" s="42"/>
      <c r="J3" s="15"/>
    </row>
    <row r="4" spans="1:16" ht="16.5" x14ac:dyDescent="0.3">
      <c r="A4" s="1"/>
      <c r="B4" s="4" t="s">
        <v>55</v>
      </c>
      <c r="C4" s="76" t="s">
        <v>148</v>
      </c>
      <c r="D4" s="77"/>
      <c r="E4" s="5"/>
      <c r="F4" s="41" t="s">
        <v>56</v>
      </c>
      <c r="G4" s="40" t="s">
        <v>57</v>
      </c>
      <c r="H4" s="42"/>
      <c r="I4" s="42"/>
      <c r="J4" s="15"/>
      <c r="K4" s="15"/>
    </row>
    <row r="5" spans="1:16" ht="16.5" thickBot="1" x14ac:dyDescent="0.3">
      <c r="A5" s="1"/>
      <c r="B5" s="6" t="s">
        <v>2</v>
      </c>
      <c r="C5" s="78" t="s">
        <v>146</v>
      </c>
      <c r="D5" s="79"/>
      <c r="E5" s="5"/>
      <c r="F5" s="39" t="str">
        <f>IF(G4="Recurso","Motor del recurso","")</f>
        <v>Motor del recurso</v>
      </c>
      <c r="G5" s="39" t="s">
        <v>133</v>
      </c>
      <c r="H5" s="42"/>
      <c r="I5" s="63"/>
      <c r="J5" s="15"/>
      <c r="K5" s="15"/>
    </row>
    <row r="6" spans="1:16" ht="16.5" thickBot="1" x14ac:dyDescent="0.3">
      <c r="A6" s="1"/>
      <c r="B6" s="1"/>
      <c r="C6" s="1"/>
      <c r="D6" s="1"/>
      <c r="E6" s="7"/>
      <c r="F6" s="1"/>
      <c r="G6" s="1"/>
      <c r="H6" s="42"/>
      <c r="I6" s="42"/>
      <c r="J6" s="15"/>
      <c r="K6" s="15"/>
    </row>
    <row r="7" spans="1:16" ht="15" customHeight="1" x14ac:dyDescent="0.25">
      <c r="A7" s="1"/>
      <c r="B7" s="26" t="s">
        <v>41</v>
      </c>
      <c r="C7" s="66" t="s">
        <v>147</v>
      </c>
      <c r="D7" s="25" t="s">
        <v>40</v>
      </c>
      <c r="F7" s="1"/>
      <c r="G7" s="1"/>
      <c r="H7" s="1"/>
      <c r="I7" s="1"/>
      <c r="J7" s="15"/>
      <c r="K7" s="15"/>
    </row>
    <row r="8" spans="1:16" s="8" customFormat="1" ht="16.5" thickBot="1" x14ac:dyDescent="0.3">
      <c r="A8" s="9"/>
      <c r="B8" s="9"/>
      <c r="C8" s="9"/>
      <c r="D8" s="10"/>
      <c r="E8" s="10"/>
      <c r="F8" s="71" t="s">
        <v>63</v>
      </c>
      <c r="G8" s="72"/>
      <c r="H8" s="72"/>
      <c r="I8" s="73"/>
      <c r="J8" s="17"/>
      <c r="K8" s="11"/>
      <c r="L8" s="2"/>
      <c r="M8" s="2"/>
      <c r="N8" s="2"/>
      <c r="O8" s="2"/>
      <c r="P8" s="2"/>
    </row>
    <row r="9" spans="1:16" ht="26.25" thickBot="1" x14ac:dyDescent="0.3">
      <c r="A9" s="23" t="s">
        <v>3</v>
      </c>
      <c r="B9" s="20" t="s">
        <v>10</v>
      </c>
      <c r="C9" s="19" t="s">
        <v>4</v>
      </c>
      <c r="D9" s="19" t="s">
        <v>5</v>
      </c>
      <c r="E9" s="19" t="s">
        <v>6</v>
      </c>
      <c r="F9" s="62" t="s">
        <v>62</v>
      </c>
      <c r="G9" s="62" t="s">
        <v>60</v>
      </c>
      <c r="H9" s="62" t="s">
        <v>61</v>
      </c>
      <c r="I9" s="62" t="s">
        <v>138</v>
      </c>
      <c r="J9" s="20" t="s">
        <v>7</v>
      </c>
      <c r="K9" s="21" t="s">
        <v>8</v>
      </c>
    </row>
    <row r="10" spans="1:16" s="11" customFormat="1" ht="45" customHeight="1" x14ac:dyDescent="0.25">
      <c r="A10" s="12" t="str">
        <f>IF(OR(B10&lt;&gt;"",J10&lt;&gt;""),"IMG01","")</f>
        <v>IMG01</v>
      </c>
      <c r="B10" s="65"/>
      <c r="C10" s="22" t="str">
        <f>IF(OR(B10&lt;&gt;"",J10&lt;&gt;""),IF($G$4="Recurso",CONCATENATE($G$4," ",$G$5),$G$4),"")</f>
        <v>Recurso F1</v>
      </c>
      <c r="D10" s="13" t="s">
        <v>149</v>
      </c>
      <c r="E10" s="13" t="s">
        <v>150</v>
      </c>
      <c r="F10" s="13" t="str">
        <f>IF(OR(B10&lt;&gt;"",J10&lt;&gt;""),CONCATENATE($C$7,"_",$A10,IF($G$4="Cuaderno de Estudio","_small",CONCATENATE(IF(I10="","","n"),IF(LEFT($G$5,1)="F",".jpg",".png")))),"")</f>
        <v>CS_08_03_CO_IMG01.jpg</v>
      </c>
      <c r="G10" s="13" t="str">
        <f>IF(F10&lt;&gt;"",IF($G$4="Recurso",IF(LEFT($G$5,1)="M",VLOOKUP($G$5,'Definición técnica de imagenes'!$A$3:$G$17,5,FALSE),IF($G$5="F1",'Definición técnica de imagenes'!$E$15,'Definición técnica de imagenes'!$F$13)),'Definición técnica de imagenes'!$E$16),"")</f>
        <v>950 x 608 px</v>
      </c>
      <c r="H10" s="13" t="str">
        <f>IF(I10&lt;&gt;"",IF(OR(B10&lt;&gt;"",J10&lt;&gt;""),CONCATENATE($C$7,"_",$A10,IF($G$4="Cuaderno de Estudio","_zoom",CONCATENATE("a",IF(LEFT($G$5,1)="F",".jpg",".png")))),""),"")</f>
        <v/>
      </c>
      <c r="I10" s="13" t="str">
        <f>IF(OR(B10&lt;&gt;"",J10&lt;&gt;""),IF($G$4="Recurso",IF(LEFT($G$5,1)="M",VLOOKUP($G$5,'Definición técnica de imagenes'!$A$3:$G$17,6,FALSE),IF($G$5="F1","","")),'Definición técnica de imagenes'!$F$16),"")</f>
        <v/>
      </c>
      <c r="J10" s="13" t="s">
        <v>151</v>
      </c>
      <c r="K10" s="18"/>
    </row>
    <row r="11" spans="1:16" s="11" customFormat="1" x14ac:dyDescent="0.25">
      <c r="A11" s="12"/>
      <c r="B11" s="22"/>
      <c r="C11" s="22"/>
      <c r="D11" s="13"/>
      <c r="E11" s="13"/>
      <c r="F11" s="13" t="str">
        <f t="shared" ref="F11:F33" si="0">IF(OR(B11&lt;&gt;"",J11&lt;&gt;""),CONCATENATE($C$7,"_",$A11,IF($G$4="Cuaderno de Estudio","_small",CONCATENATE(IF(I11="","","n"),IF(LEFT($G$5,1)="F",".jpg",".png")))),"")</f>
        <v/>
      </c>
      <c r="G11" s="13" t="str">
        <f>IF(F11&lt;&gt;"",IF($G$4="Recurso",IF(LEFT($G$5,1)="M",VLOOKUP($G$5,'Definición técnica de imagenes'!$A$3:$G$17,5,FALSE),IF($G$5="F1",'Definición técnica de imagenes'!$E$15,'Definición técnica de imagenes'!$F$13)),'Definición técnica de imagenes'!$E$16),"")</f>
        <v/>
      </c>
      <c r="H11" s="13" t="str">
        <f t="shared" ref="H11:H33" si="1">IF(I11&lt;&gt;"",IF(OR(B11&lt;&gt;"",J11&lt;&gt;""),CONCATENATE($C$7,"_",$A11,IF($G$4="Cuaderno de Estudio","_zoom",CONCATENATE("a",IF(LEFT($G$5,1)="F",".jpg",".png")))),""),"")</f>
        <v/>
      </c>
      <c r="I11" s="13" t="str">
        <f>IF(OR(B11&lt;&gt;"",J11&lt;&gt;""),IF($G$4="Recurso",IF(LEFT($G$5,1)="M",VLOOKUP($G$5,'Definición técnica de imagenes'!$A$3:$G$17,6,FALSE),IF($G$5="F1","","")),'Definición técnica de imagenes'!$F$16),"")</f>
        <v/>
      </c>
      <c r="J11" s="13"/>
      <c r="K11" s="14"/>
    </row>
    <row r="12" spans="1:16" s="11" customFormat="1" x14ac:dyDescent="0.25">
      <c r="A12" s="12"/>
      <c r="B12" s="22"/>
      <c r="C12" s="22"/>
      <c r="D12" s="13"/>
      <c r="E12" s="13"/>
      <c r="F12" s="13" t="str">
        <f t="shared" si="0"/>
        <v/>
      </c>
      <c r="G12" s="13" t="str">
        <f>IF(F12&lt;&gt;"",IF($G$4="Recurso",IF(LEFT($G$5,1)="M",VLOOKUP($G$5,'Definición técnica de imagenes'!$A$3:$G$17,5,FALSE),IF($G$5="F1",'Definición técnica de imagenes'!$E$15,'Definición técnica de imagenes'!$F$13)),'Definición técnica de imagenes'!$E$16),"")</f>
        <v/>
      </c>
      <c r="H12" s="13" t="str">
        <f t="shared" si="1"/>
        <v/>
      </c>
      <c r="I12" s="13" t="str">
        <f>IF(OR(B12&lt;&gt;"",J12&lt;&gt;""),IF($G$4="Recurso",IF(LEFT($G$5,1)="M",VLOOKUP($G$5,'Definición técnica de imagenes'!$A$3:$G$17,6,FALSE),IF($G$5="F1","","")),'Definición técnica de imagenes'!$F$16),"")</f>
        <v/>
      </c>
      <c r="J12" s="13"/>
      <c r="K12" s="14"/>
    </row>
    <row r="13" spans="1:16" s="11" customFormat="1" x14ac:dyDescent="0.25">
      <c r="A13" s="12"/>
      <c r="B13" s="22"/>
      <c r="C13" s="22"/>
      <c r="D13" s="13"/>
      <c r="E13" s="13"/>
      <c r="F13" s="13" t="str">
        <f t="shared" si="0"/>
        <v/>
      </c>
      <c r="G13" s="13" t="str">
        <f>IF(F13&lt;&gt;"",IF($G$4="Recurso",IF(LEFT($G$5,1)="M",VLOOKUP($G$5,'Definición técnica de imagenes'!$A$3:$G$17,5,FALSE),IF($G$5="F1",'Definición técnica de imagenes'!$E$15,'Definición técnica de imagenes'!$F$13)),'Definición técnica de imagenes'!$E$16),"")</f>
        <v/>
      </c>
      <c r="H13" s="13" t="str">
        <f t="shared" si="1"/>
        <v/>
      </c>
      <c r="I13" s="13" t="str">
        <f>IF(OR(B13&lt;&gt;"",J13&lt;&gt;""),IF($G$4="Recurso",IF(LEFT($G$5,1)="M",VLOOKUP($G$5,'Definición técnica de imagenes'!$A$3:$G$17,6,FALSE),IF($G$5="F1","","")),'Definición técnica de imagenes'!$F$16),"")</f>
        <v/>
      </c>
      <c r="J13" s="13"/>
      <c r="K13" s="14"/>
    </row>
    <row r="14" spans="1:16" s="11" customFormat="1" x14ac:dyDescent="0.25">
      <c r="A14" s="12"/>
      <c r="B14" s="22"/>
      <c r="C14" s="22"/>
      <c r="D14" s="13"/>
      <c r="E14" s="13"/>
      <c r="F14" s="13" t="str">
        <f t="shared" si="0"/>
        <v/>
      </c>
      <c r="G14" s="13" t="str">
        <f>IF(F14&lt;&gt;"",IF($G$4="Recurso",IF(LEFT($G$5,1)="M",VLOOKUP($G$5,'Definición técnica de imagenes'!$A$3:$G$17,5,FALSE),IF($G$5="F1",'Definición técnica de imagenes'!$E$15,'Definición técnica de imagenes'!$F$13)),'Definición técnica de imagenes'!$E$16),"")</f>
        <v/>
      </c>
      <c r="H14" s="13" t="str">
        <f t="shared" si="1"/>
        <v/>
      </c>
      <c r="I14" s="13" t="str">
        <f>IF(OR(B14&lt;&gt;"",J14&lt;&gt;""),IF($G$4="Recurso",IF(LEFT($G$5,1)="M",VLOOKUP($G$5,'Definición técnica de imagenes'!$A$3:$G$17,6,FALSE),IF($G$5="F1","","")),'Definición técnica de imagenes'!$F$16),"")</f>
        <v/>
      </c>
      <c r="J14" s="13"/>
      <c r="K14" s="14"/>
    </row>
    <row r="15" spans="1:16" s="11" customFormat="1" x14ac:dyDescent="0.25">
      <c r="A15" s="12"/>
      <c r="B15" s="22"/>
      <c r="C15" s="22"/>
      <c r="D15" s="13"/>
      <c r="E15" s="13"/>
      <c r="F15" s="13" t="str">
        <f t="shared" si="0"/>
        <v/>
      </c>
      <c r="G15" s="13" t="str">
        <f>IF(F15&lt;&gt;"",IF($G$4="Recurso",IF(LEFT($G$5,1)="M",VLOOKUP($G$5,'Definición técnica de imagenes'!$A$3:$G$17,5,FALSE),IF($G$5="F1",'Definición técnica de imagenes'!$E$15,'Definición técnica de imagenes'!$F$13)),'Definición técnica de imagenes'!$E$16),"")</f>
        <v/>
      </c>
      <c r="H15" s="13" t="str">
        <f t="shared" si="1"/>
        <v/>
      </c>
      <c r="I15" s="13" t="str">
        <f>IF(OR(B15&lt;&gt;"",J15&lt;&gt;""),IF($G$4="Recurso",IF(LEFT($G$5,1)="M",VLOOKUP($G$5,'Definición técnica de imagenes'!$A$3:$G$17,6,FALSE),IF($G$5="F1","","")),'Definición técnica de imagenes'!$F$16),"")</f>
        <v/>
      </c>
      <c r="J15" s="13"/>
      <c r="K15" s="14"/>
    </row>
    <row r="16" spans="1:16" s="11" customFormat="1" x14ac:dyDescent="0.25">
      <c r="A16" s="12"/>
      <c r="B16" s="22"/>
      <c r="C16" s="22"/>
      <c r="D16" s="13"/>
      <c r="E16" s="13"/>
      <c r="F16" s="13" t="str">
        <f t="shared" si="0"/>
        <v/>
      </c>
      <c r="G16" s="13" t="str">
        <f>IF(F16&lt;&gt;"",IF($G$4="Recurso",IF(LEFT($G$5,1)="M",VLOOKUP($G$5,'Definición técnica de imagenes'!$A$3:$G$17,5,FALSE),IF($G$5="F1",'Definición técnica de imagenes'!$E$15,'Definición técnica de imagenes'!$F$13)),'Definición técnica de imagenes'!$E$16),"")</f>
        <v/>
      </c>
      <c r="H16" s="13" t="str">
        <f t="shared" si="1"/>
        <v/>
      </c>
      <c r="I16" s="13" t="str">
        <f>IF(OR(B16&lt;&gt;"",J16&lt;&gt;""),IF($G$4="Recurso",IF(LEFT($G$5,1)="M",VLOOKUP($G$5,'Definición técnica de imagenes'!$A$3:$G$17,6,FALSE),IF($G$5="F1","","")),'Definición técnica de imagenes'!$F$16),"")</f>
        <v/>
      </c>
      <c r="J16" s="13"/>
      <c r="K16" s="14"/>
    </row>
    <row r="17" spans="1:11" s="11" customFormat="1" x14ac:dyDescent="0.25">
      <c r="A17" s="12"/>
      <c r="B17" s="22"/>
      <c r="C17" s="22"/>
      <c r="D17" s="13"/>
      <c r="E17" s="13"/>
      <c r="F17" s="13" t="str">
        <f t="shared" si="0"/>
        <v/>
      </c>
      <c r="G17" s="13" t="str">
        <f>IF(F17&lt;&gt;"",IF($G$4="Recurso",IF(LEFT($G$5,1)="M",VLOOKUP($G$5,'Definición técnica de imagenes'!$A$3:$G$17,5,FALSE),IF($G$5="F1",'Definición técnica de imagenes'!$E$15,'Definición técnica de imagenes'!$F$13)),'Definición técnica de imagenes'!$E$16),"")</f>
        <v/>
      </c>
      <c r="H17" s="13" t="str">
        <f t="shared" si="1"/>
        <v/>
      </c>
      <c r="I17" s="13" t="str">
        <f>IF(OR(B17&lt;&gt;"",J17&lt;&gt;""),IF($G$4="Recurso",IF(LEFT($G$5,1)="M",VLOOKUP($G$5,'Definición técnica de imagenes'!$A$3:$G$17,6,FALSE),IF($G$5="F1","","")),'Definición técnica de imagenes'!$F$16),"")</f>
        <v/>
      </c>
      <c r="J17" s="13"/>
      <c r="K17" s="14"/>
    </row>
    <row r="18" spans="1:11" s="11" customFormat="1" x14ac:dyDescent="0.25">
      <c r="A18" s="12"/>
      <c r="B18" s="22"/>
      <c r="C18" s="22"/>
      <c r="D18" s="13"/>
      <c r="E18" s="13"/>
      <c r="F18" s="13" t="str">
        <f t="shared" si="0"/>
        <v/>
      </c>
      <c r="G18" s="13" t="str">
        <f>IF(F18&lt;&gt;"",IF($G$4="Recurso",IF(LEFT($G$5,1)="M",VLOOKUP($G$5,'Definición técnica de imagenes'!$A$3:$G$17,5,FALSE),IF($G$5="F1",'Definición técnica de imagenes'!$E$15,'Definición técnica de imagenes'!$F$13)),'Definición técnica de imagenes'!$E$16),"")</f>
        <v/>
      </c>
      <c r="H18" s="13" t="str">
        <f t="shared" si="1"/>
        <v/>
      </c>
      <c r="I18" s="13" t="str">
        <f>IF(OR(B18&lt;&gt;"",J18&lt;&gt;""),IF($G$4="Recurso",IF(LEFT($G$5,1)="M",VLOOKUP($G$5,'Definición técnica de imagenes'!$A$3:$G$17,6,FALSE),IF($G$5="F1","","")),'Definición técnica de imagenes'!$F$16),"")</f>
        <v/>
      </c>
      <c r="J18" s="13"/>
      <c r="K18" s="14"/>
    </row>
    <row r="19" spans="1:11" s="11" customFormat="1" x14ac:dyDescent="0.25">
      <c r="A19" s="12"/>
      <c r="B19" s="22"/>
      <c r="C19" s="22"/>
      <c r="D19" s="13"/>
      <c r="E19" s="13"/>
      <c r="F19" s="13" t="str">
        <f t="shared" si="0"/>
        <v/>
      </c>
      <c r="G19" s="13" t="str">
        <f>IF(F19&lt;&gt;"",IF($G$4="Recurso",IF(LEFT($G$5,1)="M",VLOOKUP($G$5,'Definición técnica de imagenes'!$A$3:$G$17,5,FALSE),IF($G$5="F1",'Definición técnica de imagenes'!$E$15,'Definición técnica de imagenes'!$F$13)),'Definición técnica de imagenes'!$E$16),"")</f>
        <v/>
      </c>
      <c r="H19" s="13" t="str">
        <f t="shared" si="1"/>
        <v/>
      </c>
      <c r="I19" s="13" t="str">
        <f>IF(OR(B19&lt;&gt;"",J19&lt;&gt;""),IF($G$4="Recurso",IF(LEFT($G$5,1)="M",VLOOKUP($G$5,'Definición técnica de imagenes'!$A$3:$G$17,6,FALSE),IF($G$5="F1","","")),'Definición técnica de imagenes'!$F$16),"")</f>
        <v/>
      </c>
      <c r="J19" s="13"/>
      <c r="K19" s="14"/>
    </row>
    <row r="20" spans="1:11" s="11" customFormat="1" x14ac:dyDescent="0.25">
      <c r="A20" s="12"/>
      <c r="B20" s="22"/>
      <c r="C20" s="22"/>
      <c r="D20" s="13"/>
      <c r="E20" s="13"/>
      <c r="F20" s="13" t="str">
        <f t="shared" si="0"/>
        <v/>
      </c>
      <c r="G20" s="13" t="str">
        <f>IF(F20&lt;&gt;"",IF($G$4="Recurso",IF(LEFT($G$5,1)="M",VLOOKUP($G$5,'Definición técnica de imagenes'!$A$3:$G$17,5,FALSE),IF($G$5="F1",'Definición técnica de imagenes'!$E$15,'Definición técnica de imagenes'!$F$13)),'Definición técnica de imagenes'!$E$16),"")</f>
        <v/>
      </c>
      <c r="H20" s="13" t="str">
        <f t="shared" si="1"/>
        <v/>
      </c>
      <c r="I20" s="13" t="str">
        <f>IF(OR(B20&lt;&gt;"",J20&lt;&gt;""),IF($G$4="Recurso",IF(LEFT($G$5,1)="M",VLOOKUP($G$5,'Definición técnica de imagenes'!$A$3:$G$17,6,FALSE),IF($G$5="F1","","")),'Definición técnica de imagenes'!$F$16),"")</f>
        <v/>
      </c>
      <c r="J20" s="13"/>
      <c r="K20" s="14"/>
    </row>
    <row r="21" spans="1:11" s="11" customFormat="1" x14ac:dyDescent="0.25">
      <c r="A21" s="12"/>
      <c r="B21" s="12"/>
      <c r="C21" s="12"/>
      <c r="D21" s="13"/>
      <c r="E21" s="13"/>
      <c r="F21" s="13" t="str">
        <f t="shared" si="0"/>
        <v/>
      </c>
      <c r="G21" s="13" t="str">
        <f>IF(F21&lt;&gt;"",IF($G$4="Recurso",IF(LEFT($G$5,1)="M",VLOOKUP($G$5,'Definición técnica de imagenes'!$A$3:$G$17,5,FALSE),IF($G$5="F1",'Definición técnica de imagenes'!$E$15,'Definición técnica de imagenes'!$F$13)),'Definición técnica de imagenes'!$E$16),"")</f>
        <v/>
      </c>
      <c r="H21" s="13" t="str">
        <f t="shared" si="1"/>
        <v/>
      </c>
      <c r="I21" s="13" t="str">
        <f>IF(OR(B21&lt;&gt;"",J21&lt;&gt;""),IF($G$4="Recurso",IF(LEFT($G$5,1)="M",VLOOKUP($G$5,'Definición técnica de imagenes'!$A$3:$G$17,6,FALSE),IF($G$5="F1","","")),'Definición técnica de imagenes'!$F$16),"")</f>
        <v/>
      </c>
      <c r="J21" s="13"/>
      <c r="K21" s="14"/>
    </row>
    <row r="22" spans="1:11" s="11" customFormat="1" x14ac:dyDescent="0.25">
      <c r="A22" s="12"/>
      <c r="B22" s="12"/>
      <c r="C22" s="12"/>
      <c r="D22" s="13"/>
      <c r="E22" s="13"/>
      <c r="F22" s="13" t="str">
        <f t="shared" si="0"/>
        <v/>
      </c>
      <c r="G22" s="13" t="str">
        <f>IF(F22&lt;&gt;"",IF($G$4="Recurso",IF(LEFT($G$5,1)="M",VLOOKUP($G$5,'Definición técnica de imagenes'!$A$3:$G$17,5,FALSE),IF($G$5="F1",'Definición técnica de imagenes'!$E$15,'Definición técnica de imagenes'!$F$13)),'Definición técnica de imagenes'!$E$16),"")</f>
        <v/>
      </c>
      <c r="H22" s="13" t="str">
        <f t="shared" si="1"/>
        <v/>
      </c>
      <c r="I22" s="13" t="str">
        <f>IF(OR(B22&lt;&gt;"",J22&lt;&gt;""),IF($G$4="Recurso",IF(LEFT($G$5,1)="M",VLOOKUP($G$5,'Definición técnica de imagenes'!$A$3:$G$17,6,FALSE),IF($G$5="F1","","")),'Definición técnica de imagenes'!$F$16),"")</f>
        <v/>
      </c>
      <c r="J22" s="13"/>
      <c r="K22" s="14"/>
    </row>
    <row r="23" spans="1:11" s="11" customFormat="1" x14ac:dyDescent="0.25">
      <c r="A23" s="12"/>
      <c r="B23" s="12"/>
      <c r="C23" s="12"/>
      <c r="D23" s="13"/>
      <c r="E23" s="13"/>
      <c r="F23" s="13" t="str">
        <f t="shared" si="0"/>
        <v/>
      </c>
      <c r="G23" s="13" t="str">
        <f>IF(F23&lt;&gt;"",IF($G$4="Recurso",IF(LEFT($G$5,1)="M",VLOOKUP($G$5,'Definición técnica de imagenes'!$A$3:$G$17,5,FALSE),IF($G$5="F1",'Definición técnica de imagenes'!$E$15,'Definición técnica de imagenes'!$F$13)),'Definición técnica de imagenes'!$E$16),"")</f>
        <v/>
      </c>
      <c r="H23" s="13" t="str">
        <f t="shared" si="1"/>
        <v/>
      </c>
      <c r="I23" s="13" t="str">
        <f>IF(OR(B23&lt;&gt;"",J23&lt;&gt;""),IF($G$4="Recurso",IF(LEFT($G$5,1)="M",VLOOKUP($G$5,'Definición técnica de imagenes'!$A$3:$G$17,6,FALSE),IF($G$5="F1","","")),'Definición técnica de imagenes'!$F$16),"")</f>
        <v/>
      </c>
      <c r="J23" s="13"/>
      <c r="K23" s="14"/>
    </row>
    <row r="24" spans="1:11" s="11" customFormat="1" x14ac:dyDescent="0.25">
      <c r="A24" s="12"/>
      <c r="B24" s="12"/>
      <c r="C24" s="12"/>
      <c r="D24" s="13"/>
      <c r="E24" s="13"/>
      <c r="F24" s="13" t="str">
        <f t="shared" si="0"/>
        <v/>
      </c>
      <c r="G24" s="13" t="str">
        <f>IF(F24&lt;&gt;"",IF($G$4="Recurso",IF(LEFT($G$5,1)="M",VLOOKUP($G$5,'Definición técnica de imagenes'!$A$3:$G$17,5,FALSE),IF($G$5="F1",'Definición técnica de imagenes'!$E$15,'Definición técnica de imagenes'!$F$13)),'Definición técnica de imagenes'!$E$16),"")</f>
        <v/>
      </c>
      <c r="H24" s="13" t="str">
        <f t="shared" si="1"/>
        <v/>
      </c>
      <c r="I24" s="13" t="str">
        <f>IF(OR(B24&lt;&gt;"",J24&lt;&gt;""),IF($G$4="Recurso",IF(LEFT($G$5,1)="M",VLOOKUP($G$5,'Definición técnica de imagenes'!$A$3:$G$17,6,FALSE),IF($G$5="F1","","")),'Definición técnica de imagenes'!$F$16),"")</f>
        <v/>
      </c>
      <c r="J24" s="13"/>
      <c r="K24" s="14"/>
    </row>
    <row r="25" spans="1:11" s="11" customFormat="1" x14ac:dyDescent="0.25">
      <c r="A25" s="12"/>
      <c r="B25" s="12"/>
      <c r="C25" s="12"/>
      <c r="D25" s="13"/>
      <c r="E25" s="13"/>
      <c r="F25" s="13" t="str">
        <f t="shared" si="0"/>
        <v/>
      </c>
      <c r="G25" s="13" t="str">
        <f>IF(F25&lt;&gt;"",IF($G$4="Recurso",IF(LEFT($G$5,1)="M",VLOOKUP($G$5,'Definición técnica de imagenes'!$A$3:$G$17,5,FALSE),IF($G$5="F1",'Definición técnica de imagenes'!$E$15,'Definición técnica de imagenes'!$F$13)),'Definición técnica de imagenes'!$E$16),"")</f>
        <v/>
      </c>
      <c r="H25" s="13" t="str">
        <f t="shared" si="1"/>
        <v/>
      </c>
      <c r="I25" s="13" t="str">
        <f>IF(OR(B25&lt;&gt;"",J25&lt;&gt;""),IF($G$4="Recurso",IF(LEFT($G$5,1)="M",VLOOKUP($G$5,'Definición técnica de imagenes'!$A$3:$G$17,6,FALSE),IF($G$5="F1","","")),'Definición técnica de imagenes'!$F$16),"")</f>
        <v/>
      </c>
      <c r="J25" s="13"/>
      <c r="K25" s="14"/>
    </row>
    <row r="26" spans="1:11" s="11" customFormat="1" x14ac:dyDescent="0.25">
      <c r="A26" s="12"/>
      <c r="B26" s="12"/>
      <c r="C26" s="12"/>
      <c r="D26" s="13"/>
      <c r="E26" s="13"/>
      <c r="F26" s="13" t="str">
        <f t="shared" si="0"/>
        <v/>
      </c>
      <c r="G26" s="13" t="str">
        <f>IF(F26&lt;&gt;"",IF($G$4="Recurso",IF(LEFT($G$5,1)="M",VLOOKUP($G$5,'Definición técnica de imagenes'!$A$3:$G$17,5,FALSE),IF($G$5="F1",'Definición técnica de imagenes'!$E$15,'Definición técnica de imagenes'!$F$13)),'Definición técnica de imagenes'!$E$16),"")</f>
        <v/>
      </c>
      <c r="H26" s="13" t="str">
        <f t="shared" si="1"/>
        <v/>
      </c>
      <c r="I26" s="13" t="str">
        <f>IF(OR(B26&lt;&gt;"",J26&lt;&gt;""),IF($G$4="Recurso",IF(LEFT($G$5,1)="M",VLOOKUP($G$5,'Definición técnica de imagenes'!$A$3:$G$17,6,FALSE),IF($G$5="F1","","")),'Definición técnica de imagenes'!$F$16),"")</f>
        <v/>
      </c>
      <c r="J26" s="13"/>
      <c r="K26" s="14"/>
    </row>
    <row r="27" spans="1:11" s="11" customFormat="1" x14ac:dyDescent="0.25">
      <c r="A27" s="12"/>
      <c r="B27" s="12"/>
      <c r="C27" s="12"/>
      <c r="D27" s="13"/>
      <c r="E27" s="13"/>
      <c r="F27" s="13" t="str">
        <f t="shared" si="0"/>
        <v/>
      </c>
      <c r="G27" s="13" t="str">
        <f>IF(F27&lt;&gt;"",IF($G$4="Recurso",IF(LEFT($G$5,1)="M",VLOOKUP($G$5,'Definición técnica de imagenes'!$A$3:$G$17,5,FALSE),IF($G$5="F1",'Definición técnica de imagenes'!$E$15,'Definición técnica de imagenes'!$F$13)),'Definición técnica de imagenes'!$E$16),"")</f>
        <v/>
      </c>
      <c r="H27" s="13" t="str">
        <f t="shared" si="1"/>
        <v/>
      </c>
      <c r="I27" s="13" t="str">
        <f>IF(OR(B27&lt;&gt;"",J27&lt;&gt;""),IF($G$4="Recurso",IF(LEFT($G$5,1)="M",VLOOKUP($G$5,'Definición técnica de imagenes'!$A$3:$G$17,6,FALSE),IF($G$5="F1","","")),'Definición técnica de imagenes'!$F$16),"")</f>
        <v/>
      </c>
      <c r="J27" s="13"/>
      <c r="K27" s="14"/>
    </row>
    <row r="28" spans="1:11" s="11" customFormat="1" x14ac:dyDescent="0.25">
      <c r="A28" s="12"/>
      <c r="B28" s="12"/>
      <c r="C28" s="12"/>
      <c r="D28" s="13"/>
      <c r="E28" s="13"/>
      <c r="F28" s="13" t="str">
        <f t="shared" si="0"/>
        <v/>
      </c>
      <c r="G28" s="13" t="str">
        <f>IF(F28&lt;&gt;"",IF($G$4="Recurso",IF(LEFT($G$5,1)="M",VLOOKUP($G$5,'Definición técnica de imagenes'!$A$3:$G$17,5,FALSE),IF($G$5="F1",'Definición técnica de imagenes'!$E$15,'Definición técnica de imagenes'!$F$13)),'Definición técnica de imagenes'!$E$16),"")</f>
        <v/>
      </c>
      <c r="H28" s="13" t="str">
        <f t="shared" si="1"/>
        <v/>
      </c>
      <c r="I28" s="13" t="str">
        <f>IF(OR(B28&lt;&gt;"",J28&lt;&gt;""),IF($G$4="Recurso",IF(LEFT($G$5,1)="M",VLOOKUP($G$5,'Definición técnica de imagenes'!$A$3:$G$17,6,FALSE),IF($G$5="F1","","")),'Definición técnica de imagenes'!$F$16),"")</f>
        <v/>
      </c>
      <c r="J28" s="13"/>
      <c r="K28" s="14"/>
    </row>
    <row r="29" spans="1:11" s="11" customFormat="1" x14ac:dyDescent="0.25">
      <c r="A29" s="12"/>
      <c r="B29" s="12"/>
      <c r="C29" s="12"/>
      <c r="D29" s="13"/>
      <c r="E29" s="13"/>
      <c r="F29" s="13" t="str">
        <f t="shared" si="0"/>
        <v/>
      </c>
      <c r="G29" s="13" t="str">
        <f>IF(F29&lt;&gt;"",IF($G$4="Recurso",IF(LEFT($G$5,1)="M",VLOOKUP($G$5,'Definición técnica de imagenes'!$A$3:$G$17,5,FALSE),IF($G$5="F1",'Definición técnica de imagenes'!$E$15,'Definición técnica de imagenes'!$F$13)),'Definición técnica de imagenes'!$E$16),"")</f>
        <v/>
      </c>
      <c r="H29" s="13" t="str">
        <f t="shared" si="1"/>
        <v/>
      </c>
      <c r="I29" s="13" t="str">
        <f>IF(OR(B29&lt;&gt;"",J29&lt;&gt;""),IF($G$4="Recurso",IF(LEFT($G$5,1)="M",VLOOKUP($G$5,'Definición técnica de imagenes'!$A$3:$G$17,6,FALSE),IF($G$5="F1","","")),'Definición técnica de imagenes'!$F$16),"")</f>
        <v/>
      </c>
      <c r="J29" s="13"/>
      <c r="K29" s="14"/>
    </row>
    <row r="30" spans="1:11" s="11" customFormat="1" x14ac:dyDescent="0.25">
      <c r="A30" s="12"/>
      <c r="B30" s="12"/>
      <c r="C30" s="12"/>
      <c r="D30" s="13"/>
      <c r="E30" s="13"/>
      <c r="F30" s="13" t="str">
        <f t="shared" si="0"/>
        <v/>
      </c>
      <c r="G30" s="13" t="str">
        <f>IF(F30&lt;&gt;"",IF($G$4="Recurso",IF(LEFT($G$5,1)="M",VLOOKUP($G$5,'Definición técnica de imagenes'!$A$3:$G$17,5,FALSE),IF($G$5="F1",'Definición técnica de imagenes'!$E$15,'Definición técnica de imagenes'!$F$13)),'Definición técnica de imagenes'!$E$16),"")</f>
        <v/>
      </c>
      <c r="H30" s="13" t="str">
        <f t="shared" si="1"/>
        <v/>
      </c>
      <c r="I30" s="13" t="str">
        <f>IF(OR(B30&lt;&gt;"",J30&lt;&gt;""),IF($G$4="Recurso",IF(LEFT($G$5,1)="M",VLOOKUP($G$5,'Definición técnica de imagenes'!$A$3:$G$17,6,FALSE),IF($G$5="F1","","")),'Definición técnica de imagenes'!$F$16),"")</f>
        <v/>
      </c>
      <c r="J30" s="13"/>
      <c r="K30" s="14"/>
    </row>
    <row r="31" spans="1:11" s="11" customFormat="1" x14ac:dyDescent="0.25">
      <c r="A31" s="12"/>
      <c r="B31" s="12"/>
      <c r="C31" s="12"/>
      <c r="D31" s="13"/>
      <c r="E31" s="13"/>
      <c r="F31" s="13" t="str">
        <f t="shared" si="0"/>
        <v/>
      </c>
      <c r="G31" s="13" t="str">
        <f>IF(F31&lt;&gt;"",IF($G$4="Recurso",IF(LEFT($G$5,1)="M",VLOOKUP($G$5,'Definición técnica de imagenes'!$A$3:$G$17,5,FALSE),IF($G$5="F1",'Definición técnica de imagenes'!$E$15,'Definición técnica de imagenes'!$F$13)),'Definición técnica de imagenes'!$E$16),"")</f>
        <v/>
      </c>
      <c r="H31" s="13" t="str">
        <f t="shared" si="1"/>
        <v/>
      </c>
      <c r="I31" s="13" t="str">
        <f>IF(OR(B31&lt;&gt;"",J31&lt;&gt;""),IF($G$4="Recurso",IF(LEFT($G$5,1)="M",VLOOKUP($G$5,'Definición técnica de imagenes'!$A$3:$G$17,6,FALSE),IF($G$5="F1","","")),'Definición técnica de imagenes'!$F$16),"")</f>
        <v/>
      </c>
      <c r="J31" s="13"/>
      <c r="K31" s="14"/>
    </row>
    <row r="32" spans="1:11" s="11" customFormat="1" x14ac:dyDescent="0.25">
      <c r="A32" s="12"/>
      <c r="B32" s="12"/>
      <c r="C32" s="12"/>
      <c r="D32" s="13"/>
      <c r="E32" s="13"/>
      <c r="F32" s="13" t="str">
        <f t="shared" si="0"/>
        <v/>
      </c>
      <c r="G32" s="13" t="str">
        <f>IF(F32&lt;&gt;"",IF($G$4="Recurso",IF(LEFT($G$5,1)="M",VLOOKUP($G$5,'Definición técnica de imagenes'!$A$3:$G$17,5,FALSE),IF($G$5="F1",'Definición técnica de imagenes'!$E$15,'Definición técnica de imagenes'!$F$13)),'Definición técnica de imagenes'!$E$16),"")</f>
        <v/>
      </c>
      <c r="H32" s="13" t="str">
        <f t="shared" si="1"/>
        <v/>
      </c>
      <c r="I32" s="13" t="str">
        <f>IF(OR(B32&lt;&gt;"",J32&lt;&gt;""),IF($G$4="Recurso",IF(LEFT($G$5,1)="M",VLOOKUP($G$5,'Definición técnica de imagenes'!$A$3:$G$17,6,FALSE),IF($G$5="F1","","")),'Definición técnica de imagenes'!$F$16),"")</f>
        <v/>
      </c>
      <c r="J32" s="13"/>
      <c r="K32" s="14"/>
    </row>
    <row r="33" spans="1:11" s="11" customFormat="1" x14ac:dyDescent="0.25">
      <c r="A33" s="12"/>
      <c r="B33" s="12"/>
      <c r="C33" s="12"/>
      <c r="D33" s="13"/>
      <c r="E33" s="13"/>
      <c r="F33" s="13" t="str">
        <f t="shared" si="0"/>
        <v/>
      </c>
      <c r="G33" s="13" t="str">
        <f>IF(F33&lt;&gt;"",IF($G$4="Recurso",IF(LEFT($G$5,1)="M",VLOOKUP($G$5,'Definición técnica de imagenes'!$A$3:$G$17,5,FALSE),IF($G$5="F1",'Definición técnica de imagenes'!$E$15,'Definición técnica de imagenes'!$F$13)),'Definición técnica de imagenes'!$E$16),"")</f>
        <v/>
      </c>
      <c r="H33" s="13" t="str">
        <f t="shared" si="1"/>
        <v/>
      </c>
      <c r="I33" s="13" t="str">
        <f>IF(OR(B33&lt;&gt;"",J33&lt;&gt;""),IF($G$4="Recurso",IF(LEFT($G$5,1)="M",VLOOKUP($G$5,'Definición técnica de imagenes'!$A$3:$G$17,6,FALSE),IF($G$5="F1","","")),'Definición técnica de imagenes'!$F$16),"")</f>
        <v/>
      </c>
      <c r="J33" s="13"/>
      <c r="K33" s="14"/>
    </row>
    <row r="34" spans="1:11" s="11" customFormat="1" x14ac:dyDescent="0.25">
      <c r="A34" s="12"/>
      <c r="B34" s="12"/>
      <c r="C34" s="12"/>
      <c r="D34" s="13"/>
      <c r="E34" s="13"/>
      <c r="F34" s="13" t="str">
        <f t="shared" ref="F34:F67" si="2">IF(OR(B34&lt;&gt;"",J34&lt;&gt;""),CONCATENATE($C$7,"_",$A34,IF($G$4="Cuaderno de Estudio","_small",CONCATENATE(IF(I34="","","n"),IF(LEFT($G$5,1)="F",".jpg",".png")))),"")</f>
        <v/>
      </c>
      <c r="G34" s="13" t="str">
        <f>IF(F34&lt;&gt;"",IF($G$4="Recurso",IF(LEFT($G$5,1)="M",VLOOKUP($G$5,'Definición técnica de imagenes'!$A$3:$G$17,5,FALSE),IF($G$5="F1",'Definición técnica de imagenes'!$E$15,'Definición técnica de imagenes'!$F$13)),'Definición técnica de imagenes'!$E$16),"")</f>
        <v/>
      </c>
      <c r="H34" s="13" t="str">
        <f t="shared" ref="H34:H67" si="3">IF(I34&lt;&gt;"",IF(OR(B34&lt;&gt;"",J34&lt;&gt;""),CONCATENATE($C$7,"_",$A34,IF($G$4="Cuaderno de Estudio","_zoom",CONCATENATE("a",IF(LEFT($G$5,1)="F",".jpg",".png")))),""),"")</f>
        <v/>
      </c>
      <c r="I34" s="13" t="str">
        <f>IF(OR(B34&lt;&gt;"",J34&lt;&gt;""),IF($G$4="Recurso",IF(LEFT($G$5,1)="M",VLOOKUP($G$5,'Definición técnica de imagenes'!$A$3:$G$17,6,FALSE),IF($G$5="F1","","")),'Definición técnica de imagenes'!$F$16),"")</f>
        <v/>
      </c>
      <c r="J34" s="13"/>
      <c r="K34" s="14"/>
    </row>
    <row r="35" spans="1:11" s="11" customFormat="1" x14ac:dyDescent="0.25">
      <c r="A35" s="12"/>
      <c r="B35" s="12"/>
      <c r="C35" s="12"/>
      <c r="D35" s="13"/>
      <c r="E35" s="13"/>
      <c r="F35" s="13" t="str">
        <f t="shared" si="2"/>
        <v/>
      </c>
      <c r="G35" s="13" t="str">
        <f>IF(F35&lt;&gt;"",IF($G$4="Recurso",IF(LEFT($G$5,1)="M",VLOOKUP($G$5,'Definición técnica de imagenes'!$A$3:$G$17,5,FALSE),IF($G$5="F1",'Definición técnica de imagenes'!$E$15,'Definición técnica de imagenes'!$F$13)),'Definición técnica de imagenes'!$E$16),"")</f>
        <v/>
      </c>
      <c r="H35" s="13" t="str">
        <f t="shared" si="3"/>
        <v/>
      </c>
      <c r="I35" s="13" t="str">
        <f>IF(OR(B35&lt;&gt;"",J35&lt;&gt;""),IF($G$4="Recurso",IF(LEFT($G$5,1)="M",VLOOKUP($G$5,'Definición técnica de imagenes'!$A$3:$G$17,6,FALSE),IF($G$5="F1","","")),'Definición técnica de imagenes'!$F$16),"")</f>
        <v/>
      </c>
      <c r="J35" s="13"/>
      <c r="K35" s="14"/>
    </row>
    <row r="36" spans="1:11" s="11" customFormat="1" x14ac:dyDescent="0.25">
      <c r="A36" s="12"/>
      <c r="B36" s="12"/>
      <c r="C36" s="12"/>
      <c r="D36" s="13"/>
      <c r="E36" s="13"/>
      <c r="F36" s="13" t="str">
        <f t="shared" si="2"/>
        <v/>
      </c>
      <c r="G36" s="13" t="str">
        <f>IF(F36&lt;&gt;"",IF($G$4="Recurso",IF(LEFT($G$5,1)="M",VLOOKUP($G$5,'Definición técnica de imagenes'!$A$3:$G$17,5,FALSE),IF($G$5="F1",'Definición técnica de imagenes'!$E$15,'Definición técnica de imagenes'!$F$13)),'Definición técnica de imagenes'!$E$16),"")</f>
        <v/>
      </c>
      <c r="H36" s="13" t="str">
        <f t="shared" si="3"/>
        <v/>
      </c>
      <c r="I36" s="13" t="str">
        <f>IF(OR(B36&lt;&gt;"",J36&lt;&gt;""),IF($G$4="Recurso",IF(LEFT($G$5,1)="M",VLOOKUP($G$5,'Definición técnica de imagenes'!$A$3:$G$17,6,FALSE),IF($G$5="F1","","")),'Definición técnica de imagenes'!$F$16),"")</f>
        <v/>
      </c>
      <c r="J36" s="13"/>
      <c r="K36" s="14"/>
    </row>
    <row r="37" spans="1:11" s="11" customFormat="1" x14ac:dyDescent="0.25">
      <c r="A37" s="12"/>
      <c r="B37" s="12"/>
      <c r="C37" s="12"/>
      <c r="D37" s="13"/>
      <c r="E37" s="13"/>
      <c r="F37" s="13" t="str">
        <f t="shared" si="2"/>
        <v/>
      </c>
      <c r="G37" s="13" t="str">
        <f>IF(F37&lt;&gt;"",IF($G$4="Recurso",IF(LEFT($G$5,1)="M",VLOOKUP($G$5,'Definición técnica de imagenes'!$A$3:$G$17,5,FALSE),IF($G$5="F1",'Definición técnica de imagenes'!$E$15,'Definición técnica de imagenes'!$F$13)),'Definición técnica de imagenes'!$E$16),"")</f>
        <v/>
      </c>
      <c r="H37" s="13" t="str">
        <f t="shared" si="3"/>
        <v/>
      </c>
      <c r="I37" s="13" t="str">
        <f>IF(OR(B37&lt;&gt;"",J37&lt;&gt;""),IF($G$4="Recurso",IF(LEFT($G$5,1)="M",VLOOKUP($G$5,'Definición técnica de imagenes'!$A$3:$G$17,6,FALSE),IF($G$5="F1","","")),'Definición técnica de imagenes'!$F$16),"")</f>
        <v/>
      </c>
      <c r="J37" s="13"/>
      <c r="K37" s="14"/>
    </row>
    <row r="38" spans="1:11" s="11" customFormat="1" x14ac:dyDescent="0.25">
      <c r="A38" s="12"/>
      <c r="B38" s="12"/>
      <c r="C38" s="12"/>
      <c r="D38" s="13"/>
      <c r="E38" s="13"/>
      <c r="F38" s="13" t="str">
        <f t="shared" si="2"/>
        <v/>
      </c>
      <c r="G38" s="13" t="str">
        <f>IF(F38&lt;&gt;"",IF($G$4="Recurso",IF(LEFT($G$5,1)="M",VLOOKUP($G$5,'Definición técnica de imagenes'!$A$3:$G$17,5,FALSE),IF($G$5="F1",'Definición técnica de imagenes'!$E$15,'Definición técnica de imagenes'!$F$13)),'Definición técnica de imagenes'!$E$16),"")</f>
        <v/>
      </c>
      <c r="H38" s="13" t="str">
        <f t="shared" si="3"/>
        <v/>
      </c>
      <c r="I38" s="13" t="str">
        <f>IF(OR(B38&lt;&gt;"",J38&lt;&gt;""),IF($G$4="Recurso",IF(LEFT($G$5,1)="M",VLOOKUP($G$5,'Definición técnica de imagenes'!$A$3:$G$17,6,FALSE),IF($G$5="F1","","")),'Definición técnica de imagenes'!$F$16),"")</f>
        <v/>
      </c>
      <c r="J38" s="13"/>
      <c r="K38" s="14"/>
    </row>
    <row r="39" spans="1:11" s="11" customFormat="1" x14ac:dyDescent="0.25">
      <c r="A39" s="12"/>
      <c r="B39" s="12"/>
      <c r="C39" s="12"/>
      <c r="D39" s="13"/>
      <c r="E39" s="13"/>
      <c r="F39" s="13" t="str">
        <f t="shared" si="2"/>
        <v/>
      </c>
      <c r="G39" s="13" t="str">
        <f>IF(F39&lt;&gt;"",IF($G$4="Recurso",IF(LEFT($G$5,1)="M",VLOOKUP($G$5,'Definición técnica de imagenes'!$A$3:$G$17,5,FALSE),IF($G$5="F1",'Definición técnica de imagenes'!$E$15,'Definición técnica de imagenes'!$F$13)),'Definición técnica de imagenes'!$E$16),"")</f>
        <v/>
      </c>
      <c r="H39" s="13" t="str">
        <f t="shared" si="3"/>
        <v/>
      </c>
      <c r="I39" s="13" t="str">
        <f>IF(OR(B39&lt;&gt;"",J39&lt;&gt;""),IF($G$4="Recurso",IF(LEFT($G$5,1)="M",VLOOKUP($G$5,'Definición técnica de imagenes'!$A$3:$G$17,6,FALSE),IF($G$5="F1","","")),'Definición técnica de imagenes'!$F$16),"")</f>
        <v/>
      </c>
      <c r="J39" s="13"/>
      <c r="K39" s="14"/>
    </row>
    <row r="40" spans="1:11" s="11" customFormat="1" x14ac:dyDescent="0.25">
      <c r="A40" s="12"/>
      <c r="B40" s="12"/>
      <c r="C40" s="12"/>
      <c r="D40" s="13"/>
      <c r="E40" s="13"/>
      <c r="F40" s="13" t="str">
        <f t="shared" si="2"/>
        <v/>
      </c>
      <c r="G40" s="13" t="str">
        <f>IF(F40&lt;&gt;"",IF($G$4="Recurso",IF(LEFT($G$5,1)="M",VLOOKUP($G$5,'Definición técnica de imagenes'!$A$3:$G$17,5,FALSE),IF($G$5="F1",'Definición técnica de imagenes'!$E$15,'Definición técnica de imagenes'!$F$13)),'Definición técnica de imagenes'!$E$16),"")</f>
        <v/>
      </c>
      <c r="H40" s="13" t="str">
        <f t="shared" si="3"/>
        <v/>
      </c>
      <c r="I40" s="13" t="str">
        <f>IF(OR(B40&lt;&gt;"",J40&lt;&gt;""),IF($G$4="Recurso",IF(LEFT($G$5,1)="M",VLOOKUP($G$5,'Definición técnica de imagenes'!$A$3:$G$17,6,FALSE),IF($G$5="F1","","")),'Definición técnica de imagenes'!$F$16),"")</f>
        <v/>
      </c>
      <c r="J40" s="13"/>
      <c r="K40" s="14"/>
    </row>
    <row r="41" spans="1:11" s="11" customFormat="1" x14ac:dyDescent="0.25">
      <c r="A41" s="12"/>
      <c r="B41" s="12"/>
      <c r="C41" s="12"/>
      <c r="D41" s="13"/>
      <c r="E41" s="13"/>
      <c r="F41" s="13" t="str">
        <f t="shared" si="2"/>
        <v/>
      </c>
      <c r="G41" s="13" t="str">
        <f>IF(F41&lt;&gt;"",IF($G$4="Recurso",IF(LEFT($G$5,1)="M",VLOOKUP($G$5,'Definición técnica de imagenes'!$A$3:$G$17,5,FALSE),IF($G$5="F1",'Definición técnica de imagenes'!$E$15,'Definición técnica de imagenes'!$F$13)),'Definición técnica de imagenes'!$E$16),"")</f>
        <v/>
      </c>
      <c r="H41" s="13" t="str">
        <f t="shared" si="3"/>
        <v/>
      </c>
      <c r="I41" s="13" t="str">
        <f>IF(OR(B41&lt;&gt;"",J41&lt;&gt;""),IF($G$4="Recurso",IF(LEFT($G$5,1)="M",VLOOKUP($G$5,'Definición técnica de imagenes'!$A$3:$G$17,6,FALSE),IF($G$5="F1","","")),'Definición técnica de imagenes'!$F$16),"")</f>
        <v/>
      </c>
      <c r="J41" s="13"/>
      <c r="K41" s="14"/>
    </row>
    <row r="42" spans="1:11" s="11" customFormat="1" x14ac:dyDescent="0.25">
      <c r="A42" s="12"/>
      <c r="B42" s="12"/>
      <c r="C42" s="12"/>
      <c r="D42" s="13"/>
      <c r="E42" s="13"/>
      <c r="F42" s="13" t="str">
        <f t="shared" si="2"/>
        <v/>
      </c>
      <c r="G42" s="13" t="str">
        <f>IF(F42&lt;&gt;"",IF($G$4="Recurso",IF(LEFT($G$5,1)="M",VLOOKUP($G$5,'Definición técnica de imagenes'!$A$3:$G$17,5,FALSE),IF($G$5="F1",'Definición técnica de imagenes'!$E$15,'Definición técnica de imagenes'!$F$13)),'Definición técnica de imagenes'!$E$16),"")</f>
        <v/>
      </c>
      <c r="H42" s="13" t="str">
        <f t="shared" si="3"/>
        <v/>
      </c>
      <c r="I42" s="13" t="str">
        <f>IF(OR(B42&lt;&gt;"",J42&lt;&gt;""),IF($G$4="Recurso",IF(LEFT($G$5,1)="M",VLOOKUP($G$5,'Definición técnica de imagenes'!$A$3:$G$17,6,FALSE),IF($G$5="F1","","")),'Definición técnica de imagenes'!$F$16),"")</f>
        <v/>
      </c>
      <c r="J42" s="13"/>
      <c r="K42" s="14"/>
    </row>
    <row r="43" spans="1:11" s="11" customFormat="1" x14ac:dyDescent="0.25">
      <c r="A43" s="12"/>
      <c r="B43" s="12"/>
      <c r="C43" s="12"/>
      <c r="D43" s="13"/>
      <c r="E43" s="13"/>
      <c r="F43" s="13" t="str">
        <f t="shared" si="2"/>
        <v/>
      </c>
      <c r="G43" s="13" t="str">
        <f>IF(F43&lt;&gt;"",IF($G$4="Recurso",IF(LEFT($G$5,1)="M",VLOOKUP($G$5,'Definición técnica de imagenes'!$A$3:$G$17,5,FALSE),IF($G$5="F1",'Definición técnica de imagenes'!$E$15,'Definición técnica de imagenes'!$F$13)),'Definición técnica de imagenes'!$E$16),"")</f>
        <v/>
      </c>
      <c r="H43" s="13" t="str">
        <f t="shared" si="3"/>
        <v/>
      </c>
      <c r="I43" s="13" t="str">
        <f>IF(OR(B43&lt;&gt;"",J43&lt;&gt;""),IF($G$4="Recurso",IF(LEFT($G$5,1)="M",VLOOKUP($G$5,'Definición técnica de imagenes'!$A$3:$G$17,6,FALSE),IF($G$5="F1","","")),'Definición técnica de imagenes'!$F$16),"")</f>
        <v/>
      </c>
      <c r="J43" s="13"/>
      <c r="K43" s="14"/>
    </row>
    <row r="44" spans="1:11" s="11" customFormat="1" x14ac:dyDescent="0.25">
      <c r="A44" s="12"/>
      <c r="B44" s="12"/>
      <c r="C44" s="12"/>
      <c r="D44" s="13"/>
      <c r="E44" s="13"/>
      <c r="F44" s="13" t="str">
        <f t="shared" si="2"/>
        <v/>
      </c>
      <c r="G44" s="13" t="str">
        <f>IF(F44&lt;&gt;"",IF($G$4="Recurso",IF(LEFT($G$5,1)="M",VLOOKUP($G$5,'Definición técnica de imagenes'!$A$3:$G$17,5,FALSE),IF($G$5="F1",'Definición técnica de imagenes'!$E$15,'Definición técnica de imagenes'!$F$13)),'Definición técnica de imagenes'!$E$16),"")</f>
        <v/>
      </c>
      <c r="H44" s="13" t="str">
        <f t="shared" si="3"/>
        <v/>
      </c>
      <c r="I44" s="13" t="str">
        <f>IF(OR(B44&lt;&gt;"",J44&lt;&gt;""),IF($G$4="Recurso",IF(LEFT($G$5,1)="M",VLOOKUP($G$5,'Definición técnica de imagenes'!$A$3:$G$17,6,FALSE),IF($G$5="F1","","")),'Definición técnica de imagenes'!$F$16),"")</f>
        <v/>
      </c>
      <c r="J44" s="13"/>
      <c r="K44" s="14"/>
    </row>
    <row r="45" spans="1:11" s="11" customFormat="1" x14ac:dyDescent="0.25">
      <c r="A45" s="12"/>
      <c r="B45" s="12"/>
      <c r="C45" s="12"/>
      <c r="D45" s="13"/>
      <c r="E45" s="13"/>
      <c r="F45" s="13" t="str">
        <f t="shared" si="2"/>
        <v/>
      </c>
      <c r="G45" s="13" t="str">
        <f>IF(F45&lt;&gt;"",IF($G$4="Recurso",IF(LEFT($G$5,1)="M",VLOOKUP($G$5,'Definición técnica de imagenes'!$A$3:$G$17,5,FALSE),IF($G$5="F1",'Definición técnica de imagenes'!$E$15,'Definición técnica de imagenes'!$F$13)),'Definición técnica de imagenes'!$E$16),"")</f>
        <v/>
      </c>
      <c r="H45" s="13" t="str">
        <f t="shared" si="3"/>
        <v/>
      </c>
      <c r="I45" s="13" t="str">
        <f>IF(OR(B45&lt;&gt;"",J45&lt;&gt;""),IF($G$4="Recurso",IF(LEFT($G$5,1)="M",VLOOKUP($G$5,'Definición técnica de imagenes'!$A$3:$G$17,6,FALSE),IF($G$5="F1","","")),'Definición técnica de imagenes'!$F$16),"")</f>
        <v/>
      </c>
      <c r="J45" s="13"/>
      <c r="K45" s="14"/>
    </row>
    <row r="46" spans="1:11" s="11" customFormat="1" x14ac:dyDescent="0.25">
      <c r="A46" s="12"/>
      <c r="B46" s="12"/>
      <c r="C46" s="12"/>
      <c r="D46" s="13"/>
      <c r="E46" s="13"/>
      <c r="F46" s="13" t="str">
        <f t="shared" si="2"/>
        <v/>
      </c>
      <c r="G46" s="13" t="str">
        <f>IF(F46&lt;&gt;"",IF($G$4="Recurso",IF(LEFT($G$5,1)="M",VLOOKUP($G$5,'Definición técnica de imagenes'!$A$3:$G$17,5,FALSE),IF($G$5="F1",'Definición técnica de imagenes'!$E$15,'Definición técnica de imagenes'!$F$13)),'Definición técnica de imagenes'!$E$16),"")</f>
        <v/>
      </c>
      <c r="H46" s="13" t="str">
        <f t="shared" si="3"/>
        <v/>
      </c>
      <c r="I46" s="13" t="str">
        <f>IF(OR(B46&lt;&gt;"",J46&lt;&gt;""),IF($G$4="Recurso",IF(LEFT($G$5,1)="M",VLOOKUP($G$5,'Definición técnica de imagenes'!$A$3:$G$17,6,FALSE),IF($G$5="F1","","")),'Definición técnica de imagenes'!$F$16),"")</f>
        <v/>
      </c>
      <c r="J46" s="13"/>
      <c r="K46" s="14"/>
    </row>
    <row r="47" spans="1:11" s="11" customFormat="1" x14ac:dyDescent="0.25">
      <c r="A47" s="12"/>
      <c r="B47" s="12"/>
      <c r="C47" s="12"/>
      <c r="D47" s="13"/>
      <c r="E47" s="13"/>
      <c r="F47" s="13" t="str">
        <f t="shared" si="2"/>
        <v/>
      </c>
      <c r="G47" s="13" t="str">
        <f>IF(F47&lt;&gt;"",IF($G$4="Recurso",IF(LEFT($G$5,1)="M",VLOOKUP($G$5,'Definición técnica de imagenes'!$A$3:$G$17,5,FALSE),IF($G$5="F1",'Definición técnica de imagenes'!$E$15,'Definición técnica de imagenes'!$F$13)),'Definición técnica de imagenes'!$E$16),"")</f>
        <v/>
      </c>
      <c r="H47" s="13" t="str">
        <f t="shared" si="3"/>
        <v/>
      </c>
      <c r="I47" s="13" t="str">
        <f>IF(OR(B47&lt;&gt;"",J47&lt;&gt;""),IF($G$4="Recurso",IF(LEFT($G$5,1)="M",VLOOKUP($G$5,'Definición técnica de imagenes'!$A$3:$G$17,6,FALSE),IF($G$5="F1","","")),'Definición técnica de imagenes'!$F$16),"")</f>
        <v/>
      </c>
      <c r="J47" s="13"/>
      <c r="K47" s="14"/>
    </row>
    <row r="48" spans="1:11" s="11" customFormat="1" x14ac:dyDescent="0.25">
      <c r="A48" s="12"/>
      <c r="B48" s="12"/>
      <c r="C48" s="12"/>
      <c r="D48" s="13"/>
      <c r="E48" s="13"/>
      <c r="F48" s="13" t="str">
        <f t="shared" si="2"/>
        <v/>
      </c>
      <c r="G48" s="13" t="str">
        <f>IF(F48&lt;&gt;"",IF($G$4="Recurso",IF(LEFT($G$5,1)="M",VLOOKUP($G$5,'Definición técnica de imagenes'!$A$3:$G$17,5,FALSE),IF($G$5="F1",'Definición técnica de imagenes'!$E$15,'Definición técnica de imagenes'!$F$13)),'Definición técnica de imagenes'!$E$16),"")</f>
        <v/>
      </c>
      <c r="H48" s="13" t="str">
        <f t="shared" si="3"/>
        <v/>
      </c>
      <c r="I48" s="13" t="str">
        <f>IF(OR(B48&lt;&gt;"",J48&lt;&gt;""),IF($G$4="Recurso",IF(LEFT($G$5,1)="M",VLOOKUP($G$5,'Definición técnica de imagenes'!$A$3:$G$17,6,FALSE),IF($G$5="F1","","")),'Definición técnica de imagenes'!$F$16),"")</f>
        <v/>
      </c>
      <c r="J48" s="13"/>
      <c r="K48" s="14"/>
    </row>
    <row r="49" spans="1:11" s="11" customFormat="1" x14ac:dyDescent="0.25">
      <c r="A49" s="12"/>
      <c r="B49" s="12"/>
      <c r="C49" s="12"/>
      <c r="D49" s="13"/>
      <c r="E49" s="13"/>
      <c r="F49" s="13" t="str">
        <f t="shared" si="2"/>
        <v/>
      </c>
      <c r="G49" s="13" t="str">
        <f>IF(F49&lt;&gt;"",IF($G$4="Recurso",IF(LEFT($G$5,1)="M",VLOOKUP($G$5,'Definición técnica de imagenes'!$A$3:$G$17,5,FALSE),IF($G$5="F1",'Definición técnica de imagenes'!$E$15,'Definición técnica de imagenes'!$F$13)),'Definición técnica de imagenes'!$E$16),"")</f>
        <v/>
      </c>
      <c r="H49" s="13" t="str">
        <f t="shared" si="3"/>
        <v/>
      </c>
      <c r="I49" s="13" t="str">
        <f>IF(OR(B49&lt;&gt;"",J49&lt;&gt;""),IF($G$4="Recurso",IF(LEFT($G$5,1)="M",VLOOKUP($G$5,'Definición técnica de imagenes'!$A$3:$G$17,6,FALSE),IF($G$5="F1","","")),'Definición técnica de imagenes'!$F$16),"")</f>
        <v/>
      </c>
      <c r="J49" s="13"/>
      <c r="K49" s="14"/>
    </row>
    <row r="50" spans="1:11" s="11" customFormat="1" x14ac:dyDescent="0.25">
      <c r="A50" s="12"/>
      <c r="B50" s="12"/>
      <c r="C50" s="12"/>
      <c r="D50" s="13"/>
      <c r="E50" s="13"/>
      <c r="F50" s="13" t="str">
        <f t="shared" si="2"/>
        <v/>
      </c>
      <c r="G50" s="13" t="str">
        <f>IF(F50&lt;&gt;"",IF($G$4="Recurso",IF(LEFT($G$5,1)="M",VLOOKUP($G$5,'Definición técnica de imagenes'!$A$3:$G$17,5,FALSE),IF($G$5="F1",'Definición técnica de imagenes'!$E$15,'Definición técnica de imagenes'!$F$13)),'Definición técnica de imagenes'!$E$16),"")</f>
        <v/>
      </c>
      <c r="H50" s="13" t="str">
        <f t="shared" si="3"/>
        <v/>
      </c>
      <c r="I50" s="13" t="str">
        <f>IF(OR(B50&lt;&gt;"",J50&lt;&gt;""),IF($G$4="Recurso",IF(LEFT($G$5,1)="M",VLOOKUP($G$5,'Definición técnica de imagenes'!$A$3:$G$17,6,FALSE),IF($G$5="F1","","")),'Definición técnica de imagenes'!$F$16),"")</f>
        <v/>
      </c>
      <c r="J50" s="13"/>
      <c r="K50" s="14"/>
    </row>
    <row r="51" spans="1:11" s="11" customFormat="1" x14ac:dyDescent="0.25">
      <c r="A51" s="12"/>
      <c r="B51" s="12"/>
      <c r="C51" s="12"/>
      <c r="D51" s="13"/>
      <c r="E51" s="13"/>
      <c r="F51" s="13" t="str">
        <f t="shared" si="2"/>
        <v/>
      </c>
      <c r="G51" s="13" t="str">
        <f>IF(F51&lt;&gt;"",IF($G$4="Recurso",IF(LEFT($G$5,1)="M",VLOOKUP($G$5,'Definición técnica de imagenes'!$A$3:$G$17,5,FALSE),IF($G$5="F1",'Definición técnica de imagenes'!$E$15,'Definición técnica de imagenes'!$F$13)),'Definición técnica de imagenes'!$E$16),"")</f>
        <v/>
      </c>
      <c r="H51" s="13" t="str">
        <f t="shared" si="3"/>
        <v/>
      </c>
      <c r="I51" s="13" t="str">
        <f>IF(OR(B51&lt;&gt;"",J51&lt;&gt;""),IF($G$4="Recurso",IF(LEFT($G$5,1)="M",VLOOKUP($G$5,'Definición técnica de imagenes'!$A$3:$G$17,6,FALSE),IF($G$5="F1","","")),'Definición técnica de imagenes'!$F$16),"")</f>
        <v/>
      </c>
      <c r="J51" s="13"/>
      <c r="K51" s="14"/>
    </row>
    <row r="52" spans="1:11" s="11" customFormat="1" x14ac:dyDescent="0.25">
      <c r="A52" s="12"/>
      <c r="B52" s="12"/>
      <c r="C52" s="12"/>
      <c r="D52" s="13"/>
      <c r="E52" s="13"/>
      <c r="F52" s="13" t="str">
        <f t="shared" si="2"/>
        <v/>
      </c>
      <c r="G52" s="13" t="str">
        <f>IF(F52&lt;&gt;"",IF($G$4="Recurso",IF(LEFT($G$5,1)="M",VLOOKUP($G$5,'Definición técnica de imagenes'!$A$3:$G$17,5,FALSE),IF($G$5="F1",'Definición técnica de imagenes'!$E$15,'Definición técnica de imagenes'!$F$13)),'Definición técnica de imagenes'!$E$16),"")</f>
        <v/>
      </c>
      <c r="H52" s="13" t="str">
        <f t="shared" si="3"/>
        <v/>
      </c>
      <c r="I52" s="13" t="str">
        <f>IF(OR(B52&lt;&gt;"",J52&lt;&gt;""),IF($G$4="Recurso",IF(LEFT($G$5,1)="M",VLOOKUP($G$5,'Definición técnica de imagenes'!$A$3:$G$17,6,FALSE),IF($G$5="F1","","")),'Definición técnica de imagenes'!$F$16),"")</f>
        <v/>
      </c>
      <c r="J52" s="13"/>
      <c r="K52" s="14"/>
    </row>
    <row r="53" spans="1:11" s="11" customFormat="1" x14ac:dyDescent="0.25">
      <c r="A53" s="12"/>
      <c r="B53" s="12"/>
      <c r="C53" s="12"/>
      <c r="D53" s="13"/>
      <c r="E53" s="13"/>
      <c r="F53" s="13" t="str">
        <f t="shared" si="2"/>
        <v/>
      </c>
      <c r="G53" s="13" t="str">
        <f>IF(F53&lt;&gt;"",IF($G$4="Recurso",IF(LEFT($G$5,1)="M",VLOOKUP($G$5,'Definición técnica de imagenes'!$A$3:$G$17,5,FALSE),IF($G$5="F1",'Definición técnica de imagenes'!$E$15,'Definición técnica de imagenes'!$F$13)),'Definición técnica de imagenes'!$E$16),"")</f>
        <v/>
      </c>
      <c r="H53" s="13" t="str">
        <f t="shared" si="3"/>
        <v/>
      </c>
      <c r="I53" s="13" t="str">
        <f>IF(OR(B53&lt;&gt;"",J53&lt;&gt;""),IF($G$4="Recurso",IF(LEFT($G$5,1)="M",VLOOKUP($G$5,'Definición técnica de imagenes'!$A$3:$G$17,6,FALSE),IF($G$5="F1","","")),'Definición técnica de imagenes'!$F$16),"")</f>
        <v/>
      </c>
      <c r="J53" s="13"/>
      <c r="K53" s="14"/>
    </row>
    <row r="54" spans="1:11" s="11" customFormat="1" x14ac:dyDescent="0.25">
      <c r="A54" s="12"/>
      <c r="B54" s="12"/>
      <c r="C54" s="12"/>
      <c r="D54" s="13"/>
      <c r="E54" s="13"/>
      <c r="F54" s="13" t="str">
        <f t="shared" si="2"/>
        <v/>
      </c>
      <c r="G54" s="13" t="str">
        <f>IF(F54&lt;&gt;"",IF($G$4="Recurso",IF(LEFT($G$5,1)="M",VLOOKUP($G$5,'Definición técnica de imagenes'!$A$3:$G$17,5,FALSE),IF($G$5="F1",'Definición técnica de imagenes'!$E$15,'Definición técnica de imagenes'!$F$13)),'Definición técnica de imagenes'!$E$16),"")</f>
        <v/>
      </c>
      <c r="H54" s="13" t="str">
        <f t="shared" si="3"/>
        <v/>
      </c>
      <c r="I54" s="13" t="str">
        <f>IF(OR(B54&lt;&gt;"",J54&lt;&gt;""),IF($G$4="Recurso",IF(LEFT($G$5,1)="M",VLOOKUP($G$5,'Definición técnica de imagenes'!$A$3:$G$17,6,FALSE),IF($G$5="F1","","")),'Definición técnica de imagenes'!$F$16),"")</f>
        <v/>
      </c>
      <c r="J54" s="13"/>
      <c r="K54" s="14"/>
    </row>
    <row r="55" spans="1:11" s="11" customFormat="1" x14ac:dyDescent="0.25">
      <c r="A55" s="12"/>
      <c r="B55" s="12"/>
      <c r="C55" s="12"/>
      <c r="D55" s="13"/>
      <c r="E55" s="13"/>
      <c r="F55" s="13" t="str">
        <f t="shared" si="2"/>
        <v/>
      </c>
      <c r="G55" s="13" t="str">
        <f>IF(F55&lt;&gt;"",IF($G$4="Recurso",IF(LEFT($G$5,1)="M",VLOOKUP($G$5,'Definición técnica de imagenes'!$A$3:$G$17,5,FALSE),IF($G$5="F1",'Definición técnica de imagenes'!$E$15,'Definición técnica de imagenes'!$F$13)),'Definición técnica de imagenes'!$E$16),"")</f>
        <v/>
      </c>
      <c r="H55" s="13" t="str">
        <f t="shared" si="3"/>
        <v/>
      </c>
      <c r="I55" s="13" t="str">
        <f>IF(OR(B55&lt;&gt;"",J55&lt;&gt;""),IF($G$4="Recurso",IF(LEFT($G$5,1)="M",VLOOKUP($G$5,'Definición técnica de imagenes'!$A$3:$G$17,6,FALSE),IF($G$5="F1","","")),'Definición técnica de imagenes'!$F$16),"")</f>
        <v/>
      </c>
      <c r="J55" s="13"/>
      <c r="K55" s="14"/>
    </row>
    <row r="56" spans="1:11" s="11" customFormat="1" x14ac:dyDescent="0.25">
      <c r="A56" s="12"/>
      <c r="B56" s="12"/>
      <c r="C56" s="12"/>
      <c r="D56" s="13"/>
      <c r="E56" s="13"/>
      <c r="F56" s="13" t="str">
        <f t="shared" si="2"/>
        <v/>
      </c>
      <c r="G56" s="13" t="str">
        <f>IF(F56&lt;&gt;"",IF($G$4="Recurso",IF(LEFT($G$5,1)="M",VLOOKUP($G$5,'Definición técnica de imagenes'!$A$3:$G$17,5,FALSE),IF($G$5="F1",'Definición técnica de imagenes'!$E$15,'Definición técnica de imagenes'!$F$13)),'Definición técnica de imagenes'!$E$16),"")</f>
        <v/>
      </c>
      <c r="H56" s="13" t="str">
        <f t="shared" si="3"/>
        <v/>
      </c>
      <c r="I56" s="13" t="str">
        <f>IF(OR(B56&lt;&gt;"",J56&lt;&gt;""),IF($G$4="Recurso",IF(LEFT($G$5,1)="M",VLOOKUP($G$5,'Definición técnica de imagenes'!$A$3:$G$17,6,FALSE),IF($G$5="F1","","")),'Definición técnica de imagenes'!$F$16),"")</f>
        <v/>
      </c>
      <c r="J56" s="13"/>
      <c r="K56" s="14"/>
    </row>
    <row r="57" spans="1:11" s="11" customFormat="1" x14ac:dyDescent="0.25">
      <c r="A57" s="12"/>
      <c r="B57" s="12"/>
      <c r="C57" s="12"/>
      <c r="D57" s="13"/>
      <c r="E57" s="13"/>
      <c r="F57" s="13" t="str">
        <f t="shared" si="2"/>
        <v/>
      </c>
      <c r="G57" s="13" t="str">
        <f>IF(F57&lt;&gt;"",IF($G$4="Recurso",IF(LEFT($G$5,1)="M",VLOOKUP($G$5,'Definición técnica de imagenes'!$A$3:$G$17,5,FALSE),IF($G$5="F1",'Definición técnica de imagenes'!$E$15,'Definición técnica de imagenes'!$F$13)),'Definición técnica de imagenes'!$E$16),"")</f>
        <v/>
      </c>
      <c r="H57" s="13" t="str">
        <f t="shared" si="3"/>
        <v/>
      </c>
      <c r="I57" s="13" t="str">
        <f>IF(OR(B57&lt;&gt;"",J57&lt;&gt;""),IF($G$4="Recurso",IF(LEFT($G$5,1)="M",VLOOKUP($G$5,'Definición técnica de imagenes'!$A$3:$G$17,6,FALSE),IF($G$5="F1","","")),'Definición técnica de imagenes'!$F$16),"")</f>
        <v/>
      </c>
      <c r="J57" s="13"/>
      <c r="K57" s="14"/>
    </row>
    <row r="58" spans="1:11" s="11" customFormat="1" x14ac:dyDescent="0.25">
      <c r="A58" s="12"/>
      <c r="B58" s="12"/>
      <c r="C58" s="12"/>
      <c r="D58" s="13"/>
      <c r="E58" s="13"/>
      <c r="F58" s="13" t="str">
        <f t="shared" si="2"/>
        <v/>
      </c>
      <c r="G58" s="13" t="str">
        <f>IF(F58&lt;&gt;"",IF($G$4="Recurso",IF(LEFT($G$5,1)="M",VLOOKUP($G$5,'Definición técnica de imagenes'!$A$3:$G$17,5,FALSE),IF($G$5="F1",'Definición técnica de imagenes'!$E$15,'Definición técnica de imagenes'!$F$13)),'Definición técnica de imagenes'!$E$16),"")</f>
        <v/>
      </c>
      <c r="H58" s="13" t="str">
        <f t="shared" si="3"/>
        <v/>
      </c>
      <c r="I58" s="13" t="str">
        <f>IF(OR(B58&lt;&gt;"",J58&lt;&gt;""),IF($G$4="Recurso",IF(LEFT($G$5,1)="M",VLOOKUP($G$5,'Definición técnica de imagenes'!$A$3:$G$17,6,FALSE),IF($G$5="F1","","")),'Definición técnica de imagenes'!$F$16),"")</f>
        <v/>
      </c>
      <c r="J58" s="13"/>
      <c r="K58" s="14"/>
    </row>
    <row r="59" spans="1:11" s="11" customFormat="1" x14ac:dyDescent="0.25">
      <c r="A59" s="12"/>
      <c r="B59" s="12"/>
      <c r="C59" s="12"/>
      <c r="D59" s="13"/>
      <c r="E59" s="13"/>
      <c r="F59" s="13" t="str">
        <f t="shared" si="2"/>
        <v/>
      </c>
      <c r="G59" s="13" t="str">
        <f>IF(F59&lt;&gt;"",IF($G$4="Recurso",IF(LEFT($G$5,1)="M",VLOOKUP($G$5,'Definición técnica de imagenes'!$A$3:$G$17,5,FALSE),IF($G$5="F1",'Definición técnica de imagenes'!$E$15,'Definición técnica de imagenes'!$F$13)),'Definición técnica de imagenes'!$E$16),"")</f>
        <v/>
      </c>
      <c r="H59" s="13" t="str">
        <f t="shared" si="3"/>
        <v/>
      </c>
      <c r="I59" s="13" t="str">
        <f>IF(OR(B59&lt;&gt;"",J59&lt;&gt;""),IF($G$4="Recurso",IF(LEFT($G$5,1)="M",VLOOKUP($G$5,'Definición técnica de imagenes'!$A$3:$G$17,6,FALSE),IF($G$5="F1","","")),'Definición técnica de imagenes'!$F$16),"")</f>
        <v/>
      </c>
      <c r="J59" s="13"/>
      <c r="K59" s="14"/>
    </row>
    <row r="60" spans="1:11" s="11" customFormat="1" x14ac:dyDescent="0.25">
      <c r="A60" s="12"/>
      <c r="B60" s="12"/>
      <c r="C60" s="12"/>
      <c r="D60" s="13"/>
      <c r="E60" s="13"/>
      <c r="F60" s="13" t="str">
        <f t="shared" si="2"/>
        <v/>
      </c>
      <c r="G60" s="13" t="str">
        <f>IF(F60&lt;&gt;"",IF($G$4="Recurso",IF(LEFT($G$5,1)="M",VLOOKUP($G$5,'Definición técnica de imagenes'!$A$3:$G$17,5,FALSE),IF($G$5="F1",'Definición técnica de imagenes'!$E$15,'Definición técnica de imagenes'!$F$13)),'Definición técnica de imagenes'!$E$16),"")</f>
        <v/>
      </c>
      <c r="H60" s="13" t="str">
        <f t="shared" si="3"/>
        <v/>
      </c>
      <c r="I60" s="13" t="str">
        <f>IF(OR(B60&lt;&gt;"",J60&lt;&gt;""),IF($G$4="Recurso",IF(LEFT($G$5,1)="M",VLOOKUP($G$5,'Definición técnica de imagenes'!$A$3:$G$17,6,FALSE),IF($G$5="F1","","")),'Definición técnica de imagenes'!$F$16),"")</f>
        <v/>
      </c>
      <c r="J60" s="13"/>
      <c r="K60" s="14"/>
    </row>
    <row r="61" spans="1:11" s="11" customFormat="1" x14ac:dyDescent="0.25">
      <c r="A61" s="12"/>
      <c r="B61" s="12"/>
      <c r="C61" s="12"/>
      <c r="D61" s="13"/>
      <c r="E61" s="13"/>
      <c r="F61" s="13" t="str">
        <f t="shared" si="2"/>
        <v/>
      </c>
      <c r="G61" s="13" t="str">
        <f>IF(F61&lt;&gt;"",IF($G$4="Recurso",IF(LEFT($G$5,1)="M",VLOOKUP($G$5,'Definición técnica de imagenes'!$A$3:$G$17,5,FALSE),IF($G$5="F1",'Definición técnica de imagenes'!$E$15,'Definición técnica de imagenes'!$F$13)),'Definición técnica de imagenes'!$E$16),"")</f>
        <v/>
      </c>
      <c r="H61" s="13" t="str">
        <f t="shared" si="3"/>
        <v/>
      </c>
      <c r="I61" s="13" t="str">
        <f>IF(OR(B61&lt;&gt;"",J61&lt;&gt;""),IF($G$4="Recurso",IF(LEFT($G$5,1)="M",VLOOKUP($G$5,'Definición técnica de imagenes'!$A$3:$G$17,6,FALSE),IF($G$5="F1","","")),'Definición técnica de imagenes'!$F$16),"")</f>
        <v/>
      </c>
      <c r="J61" s="13"/>
      <c r="K61" s="14"/>
    </row>
    <row r="62" spans="1:11" s="11" customFormat="1" x14ac:dyDescent="0.25">
      <c r="A62" s="12"/>
      <c r="B62" s="12"/>
      <c r="C62" s="12"/>
      <c r="D62" s="13"/>
      <c r="E62" s="13"/>
      <c r="F62" s="13" t="str">
        <f t="shared" si="2"/>
        <v/>
      </c>
      <c r="G62" s="13" t="str">
        <f>IF(F62&lt;&gt;"",IF($G$4="Recurso",IF(LEFT($G$5,1)="M",VLOOKUP($G$5,'Definición técnica de imagenes'!$A$3:$G$17,5,FALSE),IF($G$5="F1",'Definición técnica de imagenes'!$E$15,'Definición técnica de imagenes'!$F$13)),'Definición técnica de imagenes'!$E$16),"")</f>
        <v/>
      </c>
      <c r="H62" s="13" t="str">
        <f t="shared" si="3"/>
        <v/>
      </c>
      <c r="I62" s="13" t="str">
        <f>IF(OR(B62&lt;&gt;"",J62&lt;&gt;""),IF($G$4="Recurso",IF(LEFT($G$5,1)="M",VLOOKUP($G$5,'Definición técnica de imagenes'!$A$3:$G$17,6,FALSE),IF($G$5="F1","","")),'Definición técnica de imagenes'!$F$16),"")</f>
        <v/>
      </c>
      <c r="J62" s="13"/>
      <c r="K62" s="14"/>
    </row>
    <row r="63" spans="1:11" s="11" customFormat="1" x14ac:dyDescent="0.25">
      <c r="A63" s="12"/>
      <c r="B63" s="12"/>
      <c r="C63" s="12"/>
      <c r="D63" s="13"/>
      <c r="E63" s="13"/>
      <c r="F63" s="13" t="str">
        <f t="shared" si="2"/>
        <v/>
      </c>
      <c r="G63" s="13" t="str">
        <f>IF(F63&lt;&gt;"",IF($G$4="Recurso",IF(LEFT($G$5,1)="M",VLOOKUP($G$5,'Definición técnica de imagenes'!$A$3:$G$17,5,FALSE),IF($G$5="F1",'Definición técnica de imagenes'!$E$15,'Definición técnica de imagenes'!$F$13)),'Definición técnica de imagenes'!$E$16),"")</f>
        <v/>
      </c>
      <c r="H63" s="13" t="str">
        <f t="shared" si="3"/>
        <v/>
      </c>
      <c r="I63" s="13" t="str">
        <f>IF(OR(B63&lt;&gt;"",J63&lt;&gt;""),IF($G$4="Recurso",IF(LEFT($G$5,1)="M",VLOOKUP($G$5,'Definición técnica de imagenes'!$A$3:$G$17,6,FALSE),IF($G$5="F1","","")),'Definición técnica de imagenes'!$F$16),"")</f>
        <v/>
      </c>
      <c r="J63" s="13"/>
      <c r="K63" s="14"/>
    </row>
    <row r="64" spans="1:11" s="11" customFormat="1" x14ac:dyDescent="0.25">
      <c r="A64" s="12"/>
      <c r="B64" s="12"/>
      <c r="C64" s="12"/>
      <c r="D64" s="13"/>
      <c r="E64" s="13"/>
      <c r="F64" s="13" t="str">
        <f t="shared" si="2"/>
        <v/>
      </c>
      <c r="G64" s="13" t="str">
        <f>IF(F64&lt;&gt;"",IF($G$4="Recurso",IF(LEFT($G$5,1)="M",VLOOKUP($G$5,'Definición técnica de imagenes'!$A$3:$G$17,5,FALSE),IF($G$5="F1",'Definición técnica de imagenes'!$E$15,'Definición técnica de imagenes'!$F$13)),'Definición técnica de imagenes'!$E$16),"")</f>
        <v/>
      </c>
      <c r="H64" s="13" t="str">
        <f t="shared" si="3"/>
        <v/>
      </c>
      <c r="I64" s="13" t="str">
        <f>IF(OR(B64&lt;&gt;"",J64&lt;&gt;""),IF($G$4="Recurso",IF(LEFT($G$5,1)="M",VLOOKUP($G$5,'Definición técnica de imagenes'!$A$3:$G$17,6,FALSE),IF($G$5="F1","","")),'Definición técnica de imagenes'!$F$16),"")</f>
        <v/>
      </c>
      <c r="J64" s="13"/>
      <c r="K64" s="14"/>
    </row>
    <row r="65" spans="1:11" s="11" customFormat="1" x14ac:dyDescent="0.25">
      <c r="A65" s="12"/>
      <c r="B65" s="12"/>
      <c r="C65" s="12"/>
      <c r="D65" s="13"/>
      <c r="E65" s="13"/>
      <c r="F65" s="13" t="str">
        <f t="shared" si="2"/>
        <v/>
      </c>
      <c r="G65" s="13" t="str">
        <f>IF(F65&lt;&gt;"",IF($G$4="Recurso",IF(LEFT($G$5,1)="M",VLOOKUP($G$5,'Definición técnica de imagenes'!$A$3:$G$17,5,FALSE),IF($G$5="F1",'Definición técnica de imagenes'!$E$15,'Definición técnica de imagenes'!$F$13)),'Definición técnica de imagenes'!$E$16),"")</f>
        <v/>
      </c>
      <c r="H65" s="13" t="str">
        <f t="shared" si="3"/>
        <v/>
      </c>
      <c r="I65" s="13" t="str">
        <f>IF(OR(B65&lt;&gt;"",J65&lt;&gt;""),IF($G$4="Recurso",IF(LEFT($G$5,1)="M",VLOOKUP($G$5,'Definición técnica de imagenes'!$A$3:$G$17,6,FALSE),IF($G$5="F1","","")),'Definición técnica de imagenes'!$F$16),"")</f>
        <v/>
      </c>
      <c r="J65" s="13"/>
      <c r="K65" s="14"/>
    </row>
    <row r="66" spans="1:11" s="11" customFormat="1" x14ac:dyDescent="0.25">
      <c r="A66" s="12"/>
      <c r="B66" s="12"/>
      <c r="C66" s="12"/>
      <c r="D66" s="13"/>
      <c r="E66" s="13"/>
      <c r="F66" s="13" t="str">
        <f t="shared" si="2"/>
        <v/>
      </c>
      <c r="G66" s="13" t="str">
        <f>IF(F66&lt;&gt;"",IF($G$4="Recurso",IF(LEFT($G$5,1)="M",VLOOKUP($G$5,'Definición técnica de imagenes'!$A$3:$G$17,5,FALSE),IF($G$5="F1",'Definición técnica de imagenes'!$E$15,'Definición técnica de imagenes'!$F$13)),'Definición técnica de imagenes'!$E$16),"")</f>
        <v/>
      </c>
      <c r="H66" s="13" t="str">
        <f t="shared" si="3"/>
        <v/>
      </c>
      <c r="I66" s="13" t="str">
        <f>IF(OR(B66&lt;&gt;"",J66&lt;&gt;""),IF($G$4="Recurso",IF(LEFT($G$5,1)="M",VLOOKUP($G$5,'Definición técnica de imagenes'!$A$3:$G$17,6,FALSE),IF($G$5="F1","","")),'Definición técnica de imagenes'!$F$16),"")</f>
        <v/>
      </c>
      <c r="J66" s="13"/>
      <c r="K66" s="14"/>
    </row>
    <row r="67" spans="1:11" s="11" customFormat="1" x14ac:dyDescent="0.25">
      <c r="A67" s="12"/>
      <c r="B67" s="12"/>
      <c r="C67" s="12"/>
      <c r="D67" s="13"/>
      <c r="E67" s="13"/>
      <c r="F67" s="13" t="str">
        <f t="shared" si="2"/>
        <v/>
      </c>
      <c r="G67" s="13" t="str">
        <f>IF(F67&lt;&gt;"",IF($G$4="Recurso",IF(LEFT($G$5,1)="M",VLOOKUP($G$5,'Definición técnica de imagenes'!$A$3:$G$17,5,FALSE),IF($G$5="F1",'Definición técnica de imagenes'!$E$15,'Definición técnica de imagenes'!$F$13)),'Definición técnica de imagenes'!$E$16),"")</f>
        <v/>
      </c>
      <c r="H67" s="13" t="str">
        <f t="shared" si="3"/>
        <v/>
      </c>
      <c r="I67" s="13" t="str">
        <f>IF(OR(B67&lt;&gt;"",J67&lt;&gt;""),IF($G$4="Recurso",IF(LEFT($G$5,1)="M",VLOOKUP($G$5,'Definición técnica de imagenes'!$A$3:$G$17,6,FALSE),IF($G$5="F1","","")),'Definición técnica de imagenes'!$F$16),"")</f>
        <v/>
      </c>
      <c r="J67" s="13"/>
      <c r="K67" s="14"/>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67">
      <formula1>"Vertical,Horizontal"</formula1>
    </dataValidation>
    <dataValidation type="list" allowBlank="1" showInputMessage="1" showErrorMessage="1" sqref="D10:D67">
      <formula1>"Ilustración,Fotografía"</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4" customWidth="1"/>
    <col min="2" max="2" width="11" style="24"/>
    <col min="3" max="3" width="13.875" style="24" customWidth="1"/>
    <col min="4" max="4" width="11.375" style="24" customWidth="1"/>
    <col min="5" max="7" width="11" style="24"/>
    <col min="8" max="11" width="11" style="24" hidden="1" customWidth="1"/>
    <col min="12" max="16384" width="11" style="24"/>
  </cols>
  <sheetData>
    <row r="1" spans="1:11" ht="16.5" thickBot="1" x14ac:dyDescent="0.3">
      <c r="A1" s="82" t="s">
        <v>39</v>
      </c>
      <c r="B1" s="83"/>
      <c r="C1" s="83"/>
      <c r="D1" s="83"/>
      <c r="E1" s="83"/>
      <c r="F1" s="84"/>
    </row>
    <row r="2" spans="1:11" x14ac:dyDescent="0.25">
      <c r="A2" s="32" t="s">
        <v>43</v>
      </c>
      <c r="B2" s="33"/>
      <c r="C2" s="85" t="s">
        <v>14</v>
      </c>
      <c r="D2" s="86"/>
      <c r="E2" s="87"/>
      <c r="F2" s="34"/>
    </row>
    <row r="3" spans="1:11" ht="63" x14ac:dyDescent="0.25">
      <c r="A3" s="35" t="s">
        <v>44</v>
      </c>
      <c r="B3" s="33"/>
      <c r="C3" s="91" t="s">
        <v>15</v>
      </c>
      <c r="D3" s="92"/>
      <c r="E3" s="93"/>
      <c r="F3" s="34"/>
      <c r="H3" s="24" t="s">
        <v>19</v>
      </c>
      <c r="I3" s="24" t="s">
        <v>20</v>
      </c>
      <c r="J3" s="24" t="s">
        <v>21</v>
      </c>
      <c r="K3" s="24" t="s">
        <v>53</v>
      </c>
    </row>
    <row r="4" spans="1:11" ht="31.5" x14ac:dyDescent="0.25">
      <c r="A4" s="32" t="s">
        <v>45</v>
      </c>
      <c r="B4" s="33"/>
      <c r="C4" s="28" t="s">
        <v>16</v>
      </c>
      <c r="D4" s="27" t="s">
        <v>17</v>
      </c>
      <c r="E4" s="31" t="s">
        <v>18</v>
      </c>
      <c r="F4" s="34"/>
      <c r="H4" s="24" t="s">
        <v>22</v>
      </c>
      <c r="I4" s="24" t="s">
        <v>26</v>
      </c>
      <c r="J4" s="24">
        <v>1</v>
      </c>
      <c r="K4" s="24">
        <v>1</v>
      </c>
    </row>
    <row r="5" spans="1:11" ht="79.5" thickBot="1" x14ac:dyDescent="0.3">
      <c r="A5" s="35" t="s">
        <v>46</v>
      </c>
      <c r="B5" s="33"/>
      <c r="C5" s="30" t="s">
        <v>36</v>
      </c>
      <c r="D5" s="94" t="str">
        <f>CONCATENATE(H21,"_",I21,"_",J21,"_CO")</f>
        <v>LE_07_04_CO</v>
      </c>
      <c r="E5" s="95"/>
      <c r="F5" s="34"/>
      <c r="H5" s="24" t="s">
        <v>23</v>
      </c>
      <c r="I5" s="24" t="s">
        <v>27</v>
      </c>
      <c r="J5" s="24">
        <v>2</v>
      </c>
      <c r="K5" s="24">
        <v>2</v>
      </c>
    </row>
    <row r="6" spans="1:11" ht="32.25" thickBot="1" x14ac:dyDescent="0.3">
      <c r="A6" s="32" t="s">
        <v>11</v>
      </c>
      <c r="B6" s="33"/>
      <c r="C6" s="33"/>
      <c r="D6" s="33"/>
      <c r="E6" s="33"/>
      <c r="F6" s="34"/>
      <c r="H6" s="24" t="s">
        <v>24</v>
      </c>
      <c r="I6" s="24" t="s">
        <v>28</v>
      </c>
      <c r="J6" s="24">
        <v>3</v>
      </c>
      <c r="K6" s="24">
        <v>3</v>
      </c>
    </row>
    <row r="7" spans="1:11" ht="48" thickBot="1" x14ac:dyDescent="0.3">
      <c r="A7" s="35" t="s">
        <v>12</v>
      </c>
      <c r="B7" s="33"/>
      <c r="C7" s="64" t="s">
        <v>144</v>
      </c>
      <c r="D7" s="80" t="str">
        <f>CONCATENATE("SolicitudGrafica_",D5,".xls")</f>
        <v>SolicitudGrafica_LE_07_04_CO.xls</v>
      </c>
      <c r="E7" s="80"/>
      <c r="F7" s="81"/>
      <c r="H7" s="24" t="s">
        <v>25</v>
      </c>
      <c r="I7" s="24" t="s">
        <v>29</v>
      </c>
      <c r="J7" s="24">
        <v>4</v>
      </c>
      <c r="K7" s="24">
        <v>4</v>
      </c>
    </row>
    <row r="8" spans="1:11" ht="47.25" x14ac:dyDescent="0.25">
      <c r="A8" s="35" t="s">
        <v>54</v>
      </c>
      <c r="B8" s="33"/>
      <c r="C8" s="33"/>
      <c r="D8" s="33"/>
      <c r="E8" s="33"/>
      <c r="F8" s="34"/>
      <c r="I8" s="24" t="s">
        <v>30</v>
      </c>
      <c r="J8" s="24">
        <v>5</v>
      </c>
      <c r="K8" s="24">
        <v>5</v>
      </c>
    </row>
    <row r="9" spans="1:11" ht="47.25" x14ac:dyDescent="0.25">
      <c r="A9" s="35" t="s">
        <v>13</v>
      </c>
      <c r="B9" s="33"/>
      <c r="C9" s="33"/>
      <c r="D9" s="33"/>
      <c r="E9" s="33"/>
      <c r="F9" s="34"/>
      <c r="I9" s="24" t="s">
        <v>31</v>
      </c>
      <c r="J9" s="24">
        <v>6</v>
      </c>
      <c r="K9" s="24">
        <v>6</v>
      </c>
    </row>
    <row r="10" spans="1:11" ht="32.25" thickBot="1" x14ac:dyDescent="0.3">
      <c r="A10" s="36" t="s">
        <v>37</v>
      </c>
      <c r="B10" s="37"/>
      <c r="C10" s="37"/>
      <c r="D10" s="37"/>
      <c r="E10" s="37"/>
      <c r="F10" s="38"/>
      <c r="I10" s="24" t="s">
        <v>32</v>
      </c>
      <c r="J10" s="24">
        <v>7</v>
      </c>
      <c r="K10" s="24">
        <v>7</v>
      </c>
    </row>
    <row r="11" spans="1:11" x14ac:dyDescent="0.25">
      <c r="I11" s="24" t="s">
        <v>33</v>
      </c>
      <c r="J11" s="24">
        <v>8</v>
      </c>
      <c r="K11" s="24">
        <v>8</v>
      </c>
    </row>
    <row r="12" spans="1:11" ht="16.5" thickBot="1" x14ac:dyDescent="0.3">
      <c r="I12" s="24" t="s">
        <v>38</v>
      </c>
      <c r="J12" s="24">
        <v>9</v>
      </c>
      <c r="K12" s="24">
        <v>9</v>
      </c>
    </row>
    <row r="13" spans="1:11" x14ac:dyDescent="0.25">
      <c r="A13" s="82" t="s">
        <v>42</v>
      </c>
      <c r="B13" s="83"/>
      <c r="C13" s="83"/>
      <c r="D13" s="83"/>
      <c r="E13" s="83"/>
      <c r="F13" s="84"/>
      <c r="I13" s="24" t="s">
        <v>34</v>
      </c>
      <c r="J13" s="24">
        <v>10</v>
      </c>
      <c r="K13" s="24">
        <v>10</v>
      </c>
    </row>
    <row r="14" spans="1:11" ht="16.5" thickBot="1" x14ac:dyDescent="0.3">
      <c r="A14" s="35"/>
      <c r="B14" s="33"/>
      <c r="C14" s="33"/>
      <c r="D14" s="33"/>
      <c r="E14" s="33"/>
      <c r="F14" s="34"/>
      <c r="I14" s="24" t="s">
        <v>35</v>
      </c>
      <c r="J14" s="24">
        <v>11</v>
      </c>
      <c r="K14" s="24">
        <v>11</v>
      </c>
    </row>
    <row r="15" spans="1:11" x14ac:dyDescent="0.25">
      <c r="A15" s="32" t="s">
        <v>47</v>
      </c>
      <c r="B15" s="33"/>
      <c r="C15" s="85" t="s">
        <v>50</v>
      </c>
      <c r="D15" s="86"/>
      <c r="E15" s="86"/>
      <c r="F15" s="87"/>
      <c r="J15" s="24">
        <v>12</v>
      </c>
      <c r="K15" s="24">
        <v>12</v>
      </c>
    </row>
    <row r="16" spans="1:11" ht="67.150000000000006" customHeight="1" x14ac:dyDescent="0.25">
      <c r="A16" s="35" t="s">
        <v>48</v>
      </c>
      <c r="B16" s="33"/>
      <c r="C16" s="28" t="s">
        <v>16</v>
      </c>
      <c r="D16" s="27" t="s">
        <v>17</v>
      </c>
      <c r="E16" s="27" t="s">
        <v>18</v>
      </c>
      <c r="F16" s="29" t="s">
        <v>51</v>
      </c>
      <c r="J16" s="24">
        <v>13</v>
      </c>
      <c r="K16" s="24">
        <v>13</v>
      </c>
    </row>
    <row r="17" spans="1:11" ht="32.1" customHeight="1" thickBot="1" x14ac:dyDescent="0.3">
      <c r="A17" s="32" t="s">
        <v>45</v>
      </c>
      <c r="B17" s="33"/>
      <c r="C17" s="30" t="s">
        <v>36</v>
      </c>
      <c r="D17" s="88" t="str">
        <f>CONCATENATE(H21,"_",I21,"_",J21,"_",K45)</f>
        <v>LE_07_04_REC10</v>
      </c>
      <c r="E17" s="89"/>
      <c r="F17" s="90"/>
      <c r="J17" s="24">
        <v>14</v>
      </c>
      <c r="K17" s="24">
        <v>14</v>
      </c>
    </row>
    <row r="18" spans="1:11" ht="79.5" thickBot="1" x14ac:dyDescent="0.3">
      <c r="A18" s="35" t="s">
        <v>49</v>
      </c>
      <c r="B18" s="33"/>
      <c r="C18" s="64" t="s">
        <v>145</v>
      </c>
      <c r="D18" s="80" t="str">
        <f>CONCATENATE("SolicitudGrafica_",D17,".xls")</f>
        <v>SolicitudGrafica_LE_07_04_REC10.xls</v>
      </c>
      <c r="E18" s="80"/>
      <c r="F18" s="81"/>
      <c r="J18" s="24">
        <v>15</v>
      </c>
      <c r="K18" s="24">
        <v>15</v>
      </c>
    </row>
    <row r="19" spans="1:11" x14ac:dyDescent="0.25">
      <c r="A19" s="32" t="s">
        <v>11</v>
      </c>
      <c r="B19" s="33"/>
      <c r="C19" s="33"/>
      <c r="D19" s="33"/>
      <c r="E19" s="33"/>
      <c r="F19" s="34"/>
      <c r="H19" s="24">
        <v>3</v>
      </c>
      <c r="J19" s="24">
        <v>16</v>
      </c>
      <c r="K19" s="24">
        <v>16</v>
      </c>
    </row>
    <row r="20" spans="1:11" ht="63.75" thickBot="1" x14ac:dyDescent="0.3">
      <c r="A20" s="36" t="s">
        <v>52</v>
      </c>
      <c r="B20" s="37"/>
      <c r="C20" s="37"/>
      <c r="D20" s="37"/>
      <c r="E20" s="37"/>
      <c r="F20" s="38"/>
      <c r="H20" s="24">
        <v>4</v>
      </c>
      <c r="I20" s="24">
        <v>5</v>
      </c>
      <c r="J20" s="24">
        <v>4</v>
      </c>
      <c r="K20" s="24">
        <v>17</v>
      </c>
    </row>
    <row r="21" spans="1:11" x14ac:dyDescent="0.25">
      <c r="H21" s="24" t="str">
        <f>IF(INDEX(H4:H7,H20)=H4,"MA",IF(INDEX(H4:H7,H20)=H5,"CN",IF(INDEX(H4:H7,H20)=H6,"CS",IF(INDEX(H4:H7,H20)=H7,"LE"))))</f>
        <v>LE</v>
      </c>
      <c r="I21" s="24" t="str">
        <f>CONCATENATE(IF((I20+2)&lt;10,"0",""),I20+2)</f>
        <v>07</v>
      </c>
      <c r="J21" s="24" t="str">
        <f>CONCATENATE(IF(J20&lt;10,"0",""),J20)</f>
        <v>04</v>
      </c>
      <c r="K21" s="24">
        <v>18</v>
      </c>
    </row>
    <row r="22" spans="1:11" x14ac:dyDescent="0.25">
      <c r="K22" s="24">
        <v>19</v>
      </c>
    </row>
    <row r="23" spans="1:11" x14ac:dyDescent="0.25">
      <c r="K23" s="24">
        <v>20</v>
      </c>
    </row>
    <row r="24" spans="1:11" x14ac:dyDescent="0.25">
      <c r="K24" s="24">
        <v>21</v>
      </c>
    </row>
    <row r="25" spans="1:11" x14ac:dyDescent="0.25">
      <c r="K25" s="24">
        <v>22</v>
      </c>
    </row>
    <row r="26" spans="1:11" x14ac:dyDescent="0.25">
      <c r="K26" s="24">
        <v>23</v>
      </c>
    </row>
    <row r="27" spans="1:11" x14ac:dyDescent="0.25">
      <c r="K27" s="24">
        <v>24</v>
      </c>
    </row>
    <row r="28" spans="1:11" x14ac:dyDescent="0.25">
      <c r="K28" s="24">
        <v>25</v>
      </c>
    </row>
    <row r="29" spans="1:11" x14ac:dyDescent="0.25">
      <c r="K29" s="24">
        <v>26</v>
      </c>
    </row>
    <row r="30" spans="1:11" x14ac:dyDescent="0.25">
      <c r="K30" s="24">
        <v>27</v>
      </c>
    </row>
    <row r="31" spans="1:11" x14ac:dyDescent="0.25">
      <c r="K31" s="24">
        <v>28</v>
      </c>
    </row>
    <row r="32" spans="1:11" x14ac:dyDescent="0.25">
      <c r="K32" s="24">
        <v>29</v>
      </c>
    </row>
    <row r="33" spans="11:11" x14ac:dyDescent="0.25">
      <c r="K33" s="24">
        <v>30</v>
      </c>
    </row>
    <row r="34" spans="11:11" x14ac:dyDescent="0.25">
      <c r="K34" s="24">
        <v>31</v>
      </c>
    </row>
    <row r="35" spans="11:11" x14ac:dyDescent="0.25">
      <c r="K35" s="24">
        <v>32</v>
      </c>
    </row>
    <row r="36" spans="11:11" x14ac:dyDescent="0.25">
      <c r="K36" s="24">
        <v>33</v>
      </c>
    </row>
    <row r="37" spans="11:11" x14ac:dyDescent="0.25">
      <c r="K37" s="24">
        <v>34</v>
      </c>
    </row>
    <row r="38" spans="11:11" x14ac:dyDescent="0.25">
      <c r="K38" s="24">
        <v>35</v>
      </c>
    </row>
    <row r="39" spans="11:11" x14ac:dyDescent="0.25">
      <c r="K39" s="24">
        <v>36</v>
      </c>
    </row>
    <row r="40" spans="11:11" x14ac:dyDescent="0.25">
      <c r="K40" s="24">
        <v>37</v>
      </c>
    </row>
    <row r="41" spans="11:11" x14ac:dyDescent="0.25">
      <c r="K41" s="24">
        <v>38</v>
      </c>
    </row>
    <row r="42" spans="11:11" x14ac:dyDescent="0.25">
      <c r="K42" s="24">
        <v>39</v>
      </c>
    </row>
    <row r="43" spans="11:11" x14ac:dyDescent="0.25">
      <c r="K43" s="24">
        <v>40</v>
      </c>
    </row>
    <row r="44" spans="11:11" x14ac:dyDescent="0.25">
      <c r="K44" s="24">
        <v>1</v>
      </c>
    </row>
    <row r="45" spans="11:11" x14ac:dyDescent="0.25">
      <c r="K45" s="24"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9" activePane="bottomLeft" state="frozen"/>
      <selection pane="bottomLeft" activeCell="G9" sqref="G9"/>
    </sheetView>
  </sheetViews>
  <sheetFormatPr baseColWidth="10" defaultColWidth="10.875" defaultRowHeight="15.75" x14ac:dyDescent="0.25"/>
  <cols>
    <col min="1" max="1" width="21" style="24" customWidth="1"/>
    <col min="2" max="2" width="22.25" style="24" customWidth="1"/>
    <col min="3" max="3" width="17.375" style="24" customWidth="1"/>
    <col min="4" max="4" width="10.875" style="24"/>
    <col min="5" max="5" width="11.75" style="24" customWidth="1"/>
    <col min="6" max="6" width="12.75" style="24" customWidth="1"/>
    <col min="7" max="7" width="11" style="24" customWidth="1"/>
    <col min="8" max="9" width="22.25" style="24" customWidth="1"/>
    <col min="10" max="10" width="20.75" style="24" customWidth="1"/>
    <col min="11" max="11" width="44.5" style="24" customWidth="1"/>
    <col min="12" max="16384" width="10.875" style="24"/>
  </cols>
  <sheetData>
    <row r="1" spans="1:11" x14ac:dyDescent="0.25">
      <c r="A1" s="96" t="s">
        <v>57</v>
      </c>
      <c r="B1" s="96" t="s">
        <v>64</v>
      </c>
      <c r="C1" s="96" t="s">
        <v>65</v>
      </c>
      <c r="D1" s="96" t="s">
        <v>6</v>
      </c>
      <c r="E1" s="96" t="s">
        <v>66</v>
      </c>
      <c r="F1" s="96" t="s">
        <v>67</v>
      </c>
      <c r="G1" s="96" t="s">
        <v>68</v>
      </c>
      <c r="H1" s="97" t="s">
        <v>69</v>
      </c>
      <c r="I1" s="97"/>
      <c r="J1" s="97"/>
    </row>
    <row r="2" spans="1:11" x14ac:dyDescent="0.25">
      <c r="A2" s="96"/>
      <c r="B2" s="96"/>
      <c r="C2" s="96"/>
      <c r="D2" s="96"/>
      <c r="E2" s="96"/>
      <c r="F2" s="96"/>
      <c r="G2" s="96"/>
      <c r="H2" s="43" t="s">
        <v>66</v>
      </c>
      <c r="I2" s="43" t="s">
        <v>67</v>
      </c>
      <c r="J2" s="43" t="s">
        <v>68</v>
      </c>
    </row>
    <row r="3" spans="1:11" s="45" customFormat="1" x14ac:dyDescent="0.25">
      <c r="A3" s="44" t="s">
        <v>70</v>
      </c>
      <c r="B3" s="44" t="s">
        <v>71</v>
      </c>
      <c r="C3" s="44" t="s">
        <v>72</v>
      </c>
      <c r="D3" s="44" t="s">
        <v>73</v>
      </c>
      <c r="E3" s="44" t="s">
        <v>74</v>
      </c>
      <c r="F3" s="44"/>
      <c r="G3" s="44"/>
      <c r="H3" s="44" t="s">
        <v>75</v>
      </c>
      <c r="I3" s="44"/>
      <c r="J3" s="44"/>
    </row>
    <row r="4" spans="1:11" s="45" customFormat="1" x14ac:dyDescent="0.25">
      <c r="A4" s="46" t="s">
        <v>58</v>
      </c>
      <c r="B4" s="46" t="s">
        <v>76</v>
      </c>
      <c r="C4" s="46" t="s">
        <v>72</v>
      </c>
      <c r="D4" s="46" t="s">
        <v>73</v>
      </c>
      <c r="E4" s="46" t="s">
        <v>77</v>
      </c>
      <c r="F4" s="46" t="s">
        <v>78</v>
      </c>
      <c r="G4" s="46"/>
      <c r="H4" s="46" t="s">
        <v>79</v>
      </c>
      <c r="I4" s="46" t="s">
        <v>80</v>
      </c>
      <c r="J4" s="46"/>
    </row>
    <row r="5" spans="1:11" s="45" customFormat="1" x14ac:dyDescent="0.25">
      <c r="A5" s="47" t="s">
        <v>81</v>
      </c>
      <c r="B5" s="46" t="s">
        <v>82</v>
      </c>
      <c r="C5" s="46" t="s">
        <v>72</v>
      </c>
      <c r="D5" s="46" t="s">
        <v>73</v>
      </c>
      <c r="E5" s="46" t="s">
        <v>77</v>
      </c>
      <c r="F5" s="46" t="s">
        <v>78</v>
      </c>
      <c r="G5" s="48"/>
      <c r="H5" s="46" t="s">
        <v>79</v>
      </c>
      <c r="I5" s="46" t="s">
        <v>80</v>
      </c>
      <c r="J5" s="48"/>
    </row>
    <row r="6" spans="1:11" s="45" customFormat="1" x14ac:dyDescent="0.25">
      <c r="A6" s="46" t="s">
        <v>59</v>
      </c>
      <c r="B6" s="46" t="s">
        <v>83</v>
      </c>
      <c r="C6" s="46" t="s">
        <v>72</v>
      </c>
      <c r="D6" s="46" t="s">
        <v>73</v>
      </c>
      <c r="E6" s="46" t="s">
        <v>77</v>
      </c>
      <c r="F6" s="46" t="s">
        <v>78</v>
      </c>
      <c r="G6" s="46" t="s">
        <v>74</v>
      </c>
      <c r="H6" s="46" t="s">
        <v>79</v>
      </c>
      <c r="I6" s="46" t="s">
        <v>80</v>
      </c>
      <c r="J6" s="46" t="s">
        <v>84</v>
      </c>
    </row>
    <row r="7" spans="1:11" s="45" customFormat="1" ht="25.5" x14ac:dyDescent="0.25">
      <c r="A7" s="46" t="s">
        <v>85</v>
      </c>
      <c r="B7" s="46" t="s">
        <v>86</v>
      </c>
      <c r="C7" s="46" t="s">
        <v>72</v>
      </c>
      <c r="D7" s="46" t="s">
        <v>73</v>
      </c>
      <c r="E7" s="46" t="s">
        <v>77</v>
      </c>
      <c r="F7" s="46" t="s">
        <v>78</v>
      </c>
      <c r="G7" s="46"/>
      <c r="H7" s="46" t="s">
        <v>79</v>
      </c>
      <c r="I7" s="46" t="s">
        <v>80</v>
      </c>
      <c r="J7" s="46"/>
    </row>
    <row r="8" spans="1:11" s="45" customFormat="1" ht="25.5" x14ac:dyDescent="0.25">
      <c r="A8" s="46" t="s">
        <v>87</v>
      </c>
      <c r="B8" s="46" t="s">
        <v>88</v>
      </c>
      <c r="C8" s="46" t="s">
        <v>72</v>
      </c>
      <c r="D8" s="46" t="s">
        <v>73</v>
      </c>
      <c r="E8" s="46" t="s">
        <v>77</v>
      </c>
      <c r="F8" s="46" t="s">
        <v>78</v>
      </c>
      <c r="G8" s="46"/>
      <c r="H8" s="46" t="s">
        <v>79</v>
      </c>
      <c r="I8" s="46" t="s">
        <v>80</v>
      </c>
      <c r="J8" s="46"/>
    </row>
    <row r="9" spans="1:11" s="45" customFormat="1" x14ac:dyDescent="0.25">
      <c r="A9" s="46" t="s">
        <v>89</v>
      </c>
      <c r="B9" s="46" t="s">
        <v>90</v>
      </c>
      <c r="C9" s="46" t="s">
        <v>72</v>
      </c>
      <c r="D9" s="46" t="s">
        <v>73</v>
      </c>
      <c r="E9" s="46" t="s">
        <v>77</v>
      </c>
      <c r="F9" s="46" t="s">
        <v>78</v>
      </c>
      <c r="G9" s="46"/>
      <c r="H9" s="46" t="s">
        <v>79</v>
      </c>
      <c r="I9" s="46" t="s">
        <v>80</v>
      </c>
      <c r="J9" s="46"/>
    </row>
    <row r="10" spans="1:11" s="45" customFormat="1" x14ac:dyDescent="0.25">
      <c r="A10" s="46" t="s">
        <v>91</v>
      </c>
      <c r="B10" s="46" t="s">
        <v>92</v>
      </c>
      <c r="C10" s="46" t="s">
        <v>72</v>
      </c>
      <c r="D10" s="46" t="s">
        <v>73</v>
      </c>
      <c r="E10" s="46" t="s">
        <v>93</v>
      </c>
      <c r="F10" s="46"/>
      <c r="G10" s="46"/>
      <c r="H10" s="46" t="s">
        <v>75</v>
      </c>
      <c r="I10" s="46"/>
      <c r="J10" s="46"/>
    </row>
    <row r="11" spans="1:11" s="45" customFormat="1" ht="25.5" x14ac:dyDescent="0.25">
      <c r="A11" s="46" t="s">
        <v>94</v>
      </c>
      <c r="B11" s="46" t="s">
        <v>95</v>
      </c>
      <c r="C11" s="46" t="s">
        <v>72</v>
      </c>
      <c r="D11" s="46" t="s">
        <v>73</v>
      </c>
      <c r="E11" s="46" t="s">
        <v>77</v>
      </c>
      <c r="F11" s="46" t="s">
        <v>78</v>
      </c>
      <c r="G11" s="46"/>
      <c r="H11" s="46" t="s">
        <v>79</v>
      </c>
      <c r="I11" s="46" t="s">
        <v>80</v>
      </c>
      <c r="J11" s="46"/>
    </row>
    <row r="12" spans="1:11" s="45" customFormat="1" x14ac:dyDescent="0.25">
      <c r="A12" s="46" t="s">
        <v>96</v>
      </c>
      <c r="B12" s="46" t="s">
        <v>97</v>
      </c>
      <c r="C12" s="46" t="s">
        <v>72</v>
      </c>
      <c r="D12" s="46" t="s">
        <v>73</v>
      </c>
      <c r="E12" s="46" t="s">
        <v>77</v>
      </c>
      <c r="F12" s="46" t="s">
        <v>78</v>
      </c>
      <c r="G12" s="46"/>
      <c r="H12" s="46" t="s">
        <v>79</v>
      </c>
      <c r="I12" s="46" t="s">
        <v>80</v>
      </c>
      <c r="J12" s="46"/>
    </row>
    <row r="13" spans="1:11" ht="63" x14ac:dyDescent="0.25">
      <c r="A13" s="49" t="s">
        <v>98</v>
      </c>
      <c r="B13" s="49" t="s">
        <v>99</v>
      </c>
      <c r="C13" s="46" t="s">
        <v>72</v>
      </c>
      <c r="D13" s="50" t="s">
        <v>100</v>
      </c>
      <c r="E13" s="50"/>
      <c r="F13" s="51" t="s">
        <v>142</v>
      </c>
      <c r="G13" s="49"/>
      <c r="H13" s="46"/>
      <c r="I13" s="46" t="s">
        <v>75</v>
      </c>
      <c r="J13" s="49"/>
      <c r="K13" s="24" t="s">
        <v>101</v>
      </c>
    </row>
    <row r="14" spans="1:11" x14ac:dyDescent="0.25">
      <c r="A14" s="49" t="s">
        <v>102</v>
      </c>
      <c r="B14" s="49" t="s">
        <v>103</v>
      </c>
      <c r="C14" s="46" t="s">
        <v>72</v>
      </c>
      <c r="D14" s="50" t="s">
        <v>73</v>
      </c>
      <c r="E14" s="50"/>
      <c r="F14" s="51" t="s">
        <v>143</v>
      </c>
      <c r="G14" s="49"/>
      <c r="H14" s="46"/>
      <c r="I14" s="46" t="s">
        <v>75</v>
      </c>
      <c r="J14" s="49"/>
    </row>
    <row r="15" spans="1:11" ht="31.5" x14ac:dyDescent="0.25">
      <c r="A15" s="49" t="s">
        <v>104</v>
      </c>
      <c r="B15" s="49" t="s">
        <v>105</v>
      </c>
      <c r="C15" s="46" t="s">
        <v>106</v>
      </c>
      <c r="D15" s="49" t="s">
        <v>100</v>
      </c>
      <c r="E15" s="49" t="s">
        <v>141</v>
      </c>
      <c r="F15" s="49"/>
      <c r="G15" s="49"/>
      <c r="H15" s="46" t="s">
        <v>75</v>
      </c>
      <c r="I15" s="49"/>
      <c r="J15" s="49"/>
      <c r="K15" s="24" t="s">
        <v>107</v>
      </c>
    </row>
    <row r="16" spans="1:11" ht="94.5" x14ac:dyDescent="0.25">
      <c r="A16" s="51" t="s">
        <v>108</v>
      </c>
      <c r="B16" s="51"/>
      <c r="C16" s="47" t="s">
        <v>106</v>
      </c>
      <c r="D16" s="51" t="s">
        <v>109</v>
      </c>
      <c r="E16" s="50" t="s">
        <v>139</v>
      </c>
      <c r="F16" s="50" t="s">
        <v>140</v>
      </c>
      <c r="G16" s="50"/>
      <c r="H16" s="51" t="s">
        <v>110</v>
      </c>
      <c r="I16" s="51" t="s">
        <v>111</v>
      </c>
      <c r="J16" s="50"/>
      <c r="K16" s="52" t="s">
        <v>112</v>
      </c>
    </row>
    <row r="17" spans="1:11" ht="25.5" x14ac:dyDescent="0.25">
      <c r="A17" s="46" t="s">
        <v>113</v>
      </c>
      <c r="B17" s="46"/>
      <c r="C17" s="46" t="s">
        <v>72</v>
      </c>
      <c r="D17" s="46" t="s">
        <v>73</v>
      </c>
      <c r="E17" s="46" t="s">
        <v>114</v>
      </c>
      <c r="F17" s="46" t="s">
        <v>115</v>
      </c>
      <c r="G17" s="46"/>
      <c r="H17" s="53" t="s">
        <v>116</v>
      </c>
      <c r="I17" s="53" t="s">
        <v>117</v>
      </c>
      <c r="J17" s="46"/>
      <c r="K17" s="54" t="s">
        <v>118</v>
      </c>
    </row>
    <row r="20" spans="1:11" x14ac:dyDescent="0.25">
      <c r="A20" s="55" t="s">
        <v>119</v>
      </c>
    </row>
    <row r="21" spans="1:11" x14ac:dyDescent="0.25">
      <c r="A21" s="56" t="s">
        <v>120</v>
      </c>
      <c r="B21" s="57" t="s">
        <v>121</v>
      </c>
      <c r="C21" s="58" t="s">
        <v>122</v>
      </c>
      <c r="D21" s="57"/>
      <c r="E21" s="57"/>
    </row>
    <row r="22" spans="1:11" x14ac:dyDescent="0.25">
      <c r="A22" s="59" t="s">
        <v>123</v>
      </c>
      <c r="B22" s="60" t="s">
        <v>124</v>
      </c>
      <c r="C22" s="61" t="s">
        <v>125</v>
      </c>
      <c r="D22" s="60"/>
      <c r="E22" s="60"/>
    </row>
    <row r="23" spans="1:11" x14ac:dyDescent="0.25">
      <c r="A23" s="59" t="s">
        <v>126</v>
      </c>
      <c r="B23" s="60" t="s">
        <v>127</v>
      </c>
      <c r="C23" s="61" t="s">
        <v>128</v>
      </c>
      <c r="D23" s="60"/>
      <c r="E23" s="60"/>
    </row>
    <row r="24" spans="1:11" ht="31.5" x14ac:dyDescent="0.25">
      <c r="A24" s="59" t="s">
        <v>129</v>
      </c>
      <c r="B24" s="60" t="s">
        <v>130</v>
      </c>
      <c r="C24" s="61" t="s">
        <v>131</v>
      </c>
      <c r="D24" s="60"/>
      <c r="E24" s="60"/>
    </row>
    <row r="25" spans="1:11" x14ac:dyDescent="0.25">
      <c r="A25" s="59" t="s">
        <v>132</v>
      </c>
      <c r="B25" s="60" t="s">
        <v>133</v>
      </c>
      <c r="C25" s="61" t="s">
        <v>134</v>
      </c>
      <c r="D25" s="60"/>
      <c r="E25" s="60"/>
    </row>
    <row r="26" spans="1:11" ht="63" x14ac:dyDescent="0.25">
      <c r="A26" s="59" t="s">
        <v>135</v>
      </c>
      <c r="B26" s="60" t="s">
        <v>136</v>
      </c>
      <c r="C26" s="61" t="s">
        <v>137</v>
      </c>
      <c r="D26" s="60"/>
      <c r="E26" s="6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ANA MARIA LARA</cp:lastModifiedBy>
  <dcterms:created xsi:type="dcterms:W3CDTF">2014-07-01T23:43:25Z</dcterms:created>
  <dcterms:modified xsi:type="dcterms:W3CDTF">2015-04-20T01:45:16Z</dcterms:modified>
</cp:coreProperties>
</file>