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C10" i="1"/>
  <c r="D18" i="2"/>
  <c r="D7" i="2"/>
  <c r="I11" i="1"/>
  <c r="F11" i="1"/>
  <c r="G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2" i="1"/>
  <c r="A13" i="1"/>
  <c r="A14"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<sst xmlns="http://schemas.openxmlformats.org/spreadsheetml/2006/main" count="231" uniqueCount="158">
  <si>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</si>
  <si>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</si>
  <si>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</si>
  <si>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</si>
  <si>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</si>
  <si>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</si>
  <si>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</si>
  <si>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</si>
  <si>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</si>
  <si>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</si>
  <si>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</si>
  <si>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</si>
  <si>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</si>
  <si>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</si>
  <si>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</si>
  <si>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</si>
  <si>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</si>
  <si>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</si>
  <si>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</si>
  <si>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</si>
  <si>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</si>
  <si>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</si>
  <si>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</si>
  <si>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</si>
  <si>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</si>
  <si>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</si>
  <si>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</si>
  <si>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</si>
  <si>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</si>
  <si>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</si>
  <si>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</si>
  <si>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</si>
  <si>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</si>
  <si>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</si>
  <si>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</si>
  <si>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</si>
  <si>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</si>
  <si>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</si>
  <si>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</si>
  <si>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</si>
  <si>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</si>
  <si>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</si>
  <si>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</si>
  <si>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</si>
  <si>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</si>
  <si>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</si>
  <si>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</si>
  <si>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</si>
  <si>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</si>
  <si>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</si>
  <si>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</si>
  <si>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</si>
  <si>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</si>
  <si>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</si>
  <si>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</si>
  <si>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</si>
  <si>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</si>
  <si>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</si>
  <si>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</si>
  <si>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</si>
  <si>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</si>
  <si>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</si>
  <si>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</si>
  <si>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</si>
  <si>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</si>
  <si>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</si>
  <si>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</si>
  <si>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</si>
  <si>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</si>
  <si>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</si>
  <si>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</si>
  <si>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</si>
  <si>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</si>
  <si>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</si>
  <si>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</si>
  <si>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</si>
  <si>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</si>
  <si>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</si>
  <si>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</si>
  <si>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</si>
  <si>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</si>
  <si>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</si>
  <si>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</si>
  <si>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</si>
  <si>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</si>
  <si>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</si>
  <si>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</si>
  <si>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</si>
  <si>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</si>
  <si>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</si>
  <si>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</si>
  <si>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</si>
  <si>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</si>
  <si>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</si>
  <si>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</si>
  <si>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</si>
  <si>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</si>
  <si>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</si>
  <si>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</si>
  <si>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</si>
  <si>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</si>
  <si>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</si>
  <si>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</si>
  <si>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</si>
  <si>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</si>
  <si>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</si>
  <si>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</si>
  <si>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</si>
  <si>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</si>
  <si>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</si>
  <si>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</si>
  <si>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</si>
  <si>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</si>
  <si>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</si>
  <si>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</si>
  <si>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</si>
  <si>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</si>
  <si>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</si>
  <si>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</si>
  <si>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</si>
  <si>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</si>
  <si>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</si>
  <si>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</si>
  <si>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</si>
  <si>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</si>
  <si>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</si>
  <si>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</si>
  <si>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</si>
  <si>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</si>
  <si>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</si>
  <si>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</si>
  <si>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</si>
  <si>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</si>
  <si>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</si>
  <si>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</si>
  <si>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</si>
  <si>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</si>
  <si>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</si>
  <si>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</si>
  <si>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</si>
  <si>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</si>
  <si>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</si>
  <si>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</si>
  <si>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</si>
  <si>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</si>
  <si>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</si>
  <si>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Vertical</t>
  </si>
  <si>
    <t>División político-administrativa del territorio colombiano</t>
  </si>
  <si>
    <t xml:space="preserve">Marcela Guevara </t>
  </si>
  <si>
    <t>Aún no tengo claro el motor</t>
  </si>
  <si>
    <t>CS_04_09_REC80</t>
  </si>
  <si>
    <t>Fotografía</t>
  </si>
  <si>
    <t>CS_04_09_REC80_IMG01.png</t>
  </si>
  <si>
    <t>División política de la Guajira</t>
  </si>
  <si>
    <t>División política de la Guajira sin nombres</t>
  </si>
  <si>
    <t>IMG02</t>
  </si>
  <si>
    <t>http://www.laguajira.gov.co/web/images/stories/aamapa%20div%20politica.png</t>
  </si>
  <si>
    <t>http://upload.wikimedia.org/wikipedia/commons/thumb/6/69/Colombia_La_Guajira_blank_map.svg/550px-Colombia_La_Guajira_blank_map.svg.png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</si>
</sst>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4" fillId="0" borderId="5" xfId="51" applyBorder="1" applyAlignment="1">
      <alignment horizontal="left"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pload.wikimedia.org/wikipedia/commons/thumb/6/69/Colombia_La_Guajira_blank_map.svg/550px-Colombia_La_Guajira_blank_map.svg.png" TargetMode="External"/><Relationship Id="rId1" Type="http://schemas.openxmlformats.org/officeDocument/2006/relationships/hyperlink" Target="http://www.laguajira.gov.co/web/images/stories/aamapa%20div%20politica.pn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875" style="2" customWidth="1"/>
    <col min="2" max="2" width="21" style="2" customWidth="1"/>
    <col min="3" max="3" width="21.25" style="2" customWidth="1"/>
    <col min="4" max="4" width="26.87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88" t="s">
        <v>24</v>
      </c>
      <c r="D2" s="89"/>
      <c r="F2" s="81" t="s">
        <v>1</v>
      </c>
      <c r="G2" s="82"/>
      <c r="H2" s="56"/>
      <c r="I2" s="56"/>
      <c r="J2" s="16"/>
    </row>
    <row r="3" spans="1:16" ht="15.75" x14ac:dyDescent="0.25">
      <c r="A3" s="1"/>
      <c r="B3" s="4" t="s">
        <v>9</v>
      </c>
      <c r="C3" s="90">
        <v>4</v>
      </c>
      <c r="D3" s="91"/>
      <c r="F3" s="83">
        <v>42076</v>
      </c>
      <c r="G3" s="84"/>
      <c r="H3" s="56"/>
      <c r="I3" s="56"/>
      <c r="J3" s="16"/>
    </row>
    <row r="4" spans="1:16" ht="16.5" x14ac:dyDescent="0.3">
      <c r="A4" s="1"/>
      <c r="B4" s="4" t="s">
        <v>55</v>
      </c>
      <c r="C4" s="90" t="s">
        <v>147</v>
      </c>
      <c r="D4" s="91"/>
      <c r="E4" s="5"/>
      <c r="F4" s="55" t="s">
        <v>56</v>
      </c>
      <c r="G4" s="54" t="s">
        <v>57</v>
      </c>
      <c r="H4" s="56"/>
      <c r="I4" s="56"/>
      <c r="J4" s="16"/>
      <c r="K4" s="16"/>
    </row>
    <row r="5" spans="1:16" ht="16.5" thickBot="1" x14ac:dyDescent="0.3">
      <c r="A5" s="1"/>
      <c r="B5" s="6" t="s">
        <v>2</v>
      </c>
      <c r="C5" s="92" t="s">
        <v>148</v>
      </c>
      <c r="D5" s="93"/>
      <c r="E5" s="5"/>
      <c r="F5" s="53" t="str">
        <f>IF(G4="Recurso","Motor del recurso","")</f>
        <v>Motor del recurso</v>
      </c>
      <c r="G5" s="53"/>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150</v>
      </c>
      <c r="D7" s="39" t="s">
        <v>40</v>
      </c>
      <c r="F7" s="1"/>
      <c r="G7" s="1"/>
      <c r="H7" s="1"/>
      <c r="I7" s="1"/>
      <c r="J7" s="16"/>
      <c r="K7" s="16"/>
    </row>
    <row r="8" spans="1:16" s="9" customFormat="1" ht="16.5" thickBot="1" x14ac:dyDescent="0.3">
      <c r="A8" s="10"/>
      <c r="B8" s="10"/>
      <c r="C8" s="10"/>
      <c r="D8" s="11"/>
      <c r="E8" s="11"/>
      <c r="F8" s="85" t="s">
        <v>63</v>
      </c>
      <c r="G8" s="86"/>
      <c r="H8" s="86"/>
      <c r="I8" s="87"/>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ht="15.75" x14ac:dyDescent="0.25">
      <c r="A10" s="13" t="str">
        <f>IF(OR(B10&lt;&gt;"",J10&lt;&gt;""),"IMG01","")</f>
        <v>IMG01</v>
      </c>
      <c r="B10" s="80" t="s">
        <v>156</v>
      </c>
      <c r="C10" s="27" t="str">
        <f>IF(OR(B10&lt;&gt;Ayuda!A5,J10&lt;&gt;""),IF($G$4="Recurso",CONCATENATE($G$4," ",$G$5),$G$4),"")</f>
        <v xml:space="preserve">Recurso </v>
      </c>
      <c r="D10" s="14" t="s">
        <v>151</v>
      </c>
      <c r="E10" s="14" t="s">
        <v>146</v>
      </c>
      <c r="F10" s="14" t="s">
        <v>152</v>
      </c>
      <c r="G10" s="14" t="str">
        <f>IF(F10&lt;&gt;"",IF($G$4="Recurso",IF(LEFT($G$5,1)="M",VLOOKUP($G$5,'Definición técnica de imagenes'!$A$3:$G$17,5,FALSE),IF($G$5="F1",'Definición técnica de imagenes'!$E$15,'Definición técnica de imagenes'!$F$13)),'Definición técnica de imagenes'!$E$16),"")</f>
        <v>800 x 460 px</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14" t="s">
        <v>153</v>
      </c>
      <c r="K10" s="19" t="s">
        <v>149</v>
      </c>
    </row>
    <row r="11" spans="1:16" s="12" customFormat="1" ht="13.9" customHeight="1" x14ac:dyDescent="0.25">
      <c r="A11" s="13" t="s">
        <v>155</v>
      </c>
      <c r="B11" s="79" t="s">
        <v>157</v>
      </c>
      <c r="C11" s="27" t="str">
        <f t="shared" ref="C11:C22" si="0">IF(OR(B11&lt;&gt;"",J11&lt;&gt;""),IF($G$4="Recurso",CONCATENATE($G$4," ",$G$5),$G$4),"")</f>
        <v xml:space="preserve">Recurso </v>
      </c>
      <c r="D11" s="14" t="s">
        <v>151</v>
      </c>
      <c r="E11" s="14" t="s">
        <v>146</v>
      </c>
      <c r="F11" s="14" t="str">
        <f t="shared" ref="F11:F74" si="1">IF(OR(B11&lt;&gt;"",J11&lt;&gt;""),CONCATENATE($C$7,"_",$A11,IF($G$4="Cuaderno de Estudio","_small",CONCATENATE(IF(I11="","","n"),IF(LEFT($G$5,1)="F",".jpg",".png")))),"")</f>
        <v>CS_04_09_REC80_IMG02.png</v>
      </c>
      <c r="G11" s="14" t="str">
        <f>IF(F11&lt;&gt;"",IF($G$4="Recurso",IF(LEFT($G$5,1)="M",VLOOKUP($G$5,'Definición técnica de imagenes'!$A$3:$G$17,5,FALSE),IF($G$5="F1",'Definición técnica de imagenes'!$E$15,'Definición técnica de imagenes'!$F$13)),'Definición técnica de imagenes'!$E$16),"")</f>
        <v>800 x 460 px</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t="s">
        <v>154</v>
      </c>
      <c r="K11" s="19" t="s">
        <v>149</v>
      </c>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1" r:id="rId2"/>
  </hyperlinks>
  <pageMargins left="0.75" right="0.75" top="1" bottom="1" header="0.5" footer="0.5"/>
  <pageSetup orientation="portrait" horizontalDpi="4294967292" verticalDpi="4294967292"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39</v>
      </c>
      <c r="B1" s="97"/>
      <c r="C1" s="97"/>
      <c r="D1" s="97"/>
      <c r="E1" s="97"/>
      <c r="F1" s="98"/>
    </row>
    <row r="2" spans="1:11" x14ac:dyDescent="0.25">
      <c r="A2" s="46" t="s">
        <v>43</v>
      </c>
      <c r="B2" s="47"/>
      <c r="C2" s="99" t="s">
        <v>14</v>
      </c>
      <c r="D2" s="100"/>
      <c r="E2" s="101"/>
      <c r="F2" s="48"/>
    </row>
    <row r="3" spans="1:11" ht="63" x14ac:dyDescent="0.25">
      <c r="A3" s="49" t="s">
        <v>44</v>
      </c>
      <c r="B3" s="47"/>
      <c r="C3" s="105" t="s">
        <v>15</v>
      </c>
      <c r="D3" s="106"/>
      <c r="E3" s="107"/>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08" t="str">
        <f>CONCATENATE(H21,"_",I21,"_",J21,"_CO")</f>
        <v>LE_07_04_CO</v>
      </c>
      <c r="E5" s="109"/>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4" t="str">
        <f>CONCATENATE("SolicitudGrafica_",D5,".xls")</f>
        <v>SolicitudGrafica_LE_07_04_CO.xls</v>
      </c>
      <c r="E7" s="94"/>
      <c r="F7" s="95"/>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96" t="s">
        <v>42</v>
      </c>
      <c r="B13" s="97"/>
      <c r="C13" s="97"/>
      <c r="D13" s="97"/>
      <c r="E13" s="97"/>
      <c r="F13" s="98"/>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99" t="s">
        <v>50</v>
      </c>
      <c r="D15" s="100"/>
      <c r="E15" s="100"/>
      <c r="F15" s="101"/>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2" t="str">
        <f>CONCATENATE(H21,"_",I21,"_",J21,"_",K45)</f>
        <v>LE_07_04_REC10</v>
      </c>
      <c r="E17" s="103"/>
      <c r="F17" s="104"/>
      <c r="J17" s="38">
        <v>14</v>
      </c>
      <c r="K17" s="38">
        <v>14</v>
      </c>
    </row>
    <row r="18" spans="1:11" ht="79.5" thickBot="1" x14ac:dyDescent="0.3">
      <c r="A18" s="49" t="s">
        <v>49</v>
      </c>
      <c r="B18" s="47"/>
      <c r="C18" s="78" t="s">
        <v>145</v>
      </c>
      <c r="D18" s="94" t="str">
        <f>CONCATENATE("SolicitudGrafica_",D17,".xls")</f>
        <v>SolicitudGrafica_LE_07_04_REC10.xls</v>
      </c>
      <c r="E18" s="94"/>
      <c r="F18" s="95"/>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10" t="s">
        <v>57</v>
      </c>
      <c r="B1" s="110" t="s">
        <v>64</v>
      </c>
      <c r="C1" s="110" t="s">
        <v>65</v>
      </c>
      <c r="D1" s="110" t="s">
        <v>6</v>
      </c>
      <c r="E1" s="110" t="s">
        <v>66</v>
      </c>
      <c r="F1" s="110" t="s">
        <v>67</v>
      </c>
      <c r="G1" s="110" t="s">
        <v>68</v>
      </c>
      <c r="H1" s="111" t="s">
        <v>69</v>
      </c>
      <c r="I1" s="111"/>
      <c r="J1" s="111"/>
    </row>
    <row r="2" spans="1:11" x14ac:dyDescent="0.25">
      <c r="A2" s="110"/>
      <c r="B2" s="110"/>
      <c r="C2" s="110"/>
      <c r="D2" s="110"/>
      <c r="E2" s="110"/>
      <c r="F2" s="110"/>
      <c r="G2" s="110"/>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2015-03-16T18:24:23Z</dcterms:modified>
</cp:coreProperties>
</file>