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bachue\Desktop\Marcela\CS_06_05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4000" windowHeight="97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H24" i="1"/>
  <c r="K45" i="2"/>
  <c r="J21" i="2"/>
  <c r="I21" i="2"/>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D5" i="2" l="1"/>
  <c r="D7" i="2" s="1"/>
  <c r="D17" i="2"/>
  <c r="D18" i="2" s="1"/>
  <c r="H12" i="1"/>
  <c r="H11" i="1"/>
  <c r="F11" i="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F20" i="1" l="1"/>
  <c r="G20" i="1" s="1"/>
  <c r="H20" i="1"/>
  <c r="A21" i="1"/>
  <c r="F21" i="1" l="1"/>
  <c r="G21" i="1" s="1"/>
  <c r="H21" i="1"/>
  <c r="A22" i="1"/>
  <c r="F22" i="1" l="1"/>
  <c r="G22" i="1" s="1"/>
  <c r="H22" i="1"/>
  <c r="A23" i="1"/>
  <c r="F23" i="1" l="1"/>
  <c r="G23" i="1" s="1"/>
  <c r="H23" i="1"/>
  <c r="A24" i="1"/>
  <c r="F24" i="1" s="1"/>
  <c r="G24" i="1" s="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<sst xmlns="http://schemas.openxmlformats.org/spreadsheetml/2006/main" count="417" uniqueCount="216">
  <si>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</si>
  <si>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</si>
  <si>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</si>
  <si>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</si>
  <si>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</si>
  <si>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</si>
  <si>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</si>
  <si>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</si>
  <si>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</si>
  <si>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</si>
  <si>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</si>
  <si>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</si>
  <si>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</si>
  <si>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</si>
  <si>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</si>
  <si>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</si>
  <si>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</si>
  <si>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</si>
  <si>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</si>
  <si>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</si>
  <si>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</si>
  <si>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</si>
  <si>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</si>
  <si>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</si>
  <si>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</si>
  <si>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</si>
  <si>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</si>
  <si>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</si>
  <si>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</si>
  <si>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</si>
  <si>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</si>
  <si>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</si>
  <si>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</si>
  <si>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</si>
  <si>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</si>
  <si>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</si>
  <si>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</si>
  <si>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</si>
  <si>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</si>
  <si>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</si>
  <si>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</si>
  <si>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</si>
  <si>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</si>
  <si>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</si>
  <si>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</si>
  <si>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</si>
  <si>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</si>
  <si>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</si>
  <si>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</si>
  <si>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</si>
  <si>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</si>
  <si>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</si>
  <si>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</si>
  <si>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</si>
  <si>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</si>
  <si>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</si>
  <si>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</si>
  <si>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</si>
  <si>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</si>
  <si>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</si>
  <si>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</si>
  <si>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</si>
  <si>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</si>
  <si>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</si>
  <si>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</si>
  <si>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</si>
  <si>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</si>
  <si>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</si>
  <si>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</si>
  <si>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</si>
  <si>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</si>
  <si>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</si>
  <si>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</si>
  <si>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</si>
  <si>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</si>
  <si>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</si>
  <si>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</si>
  <si>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</si>
  <si>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</si>
  <si>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</si>
  <si>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</si>
  <si>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</si>
  <si>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</si>
  <si>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</si>
  <si>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</si>
  <si>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</si>
  <si>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</si>
  <si>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</si>
  <si>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</si>
  <si>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</si>
  <si>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</si>
  <si>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</si>
  <si>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</si>
  <si>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</si>
  <si>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</si>
  <si>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</si>
  <si>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</si>
  <si>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</si>
  <si>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</si>
  <si>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</si>
  <si>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</si>
  <si>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</si>
  <si>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</si>
  <si>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</si>
  <si>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</si>
  <si>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</si>
  <si>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</si>
  <si>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</si>
  <si>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</si>
  <si>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</si>
  <si>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</si>
  <si>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</si>
  <si>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</si>
  <si>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</si>
  <si>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</si>
  <si>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</si>
  <si>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</si>
  <si>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</si>
  <si>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</si>
  <si>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</si>
  <si>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</si>
  <si>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</si>
  <si>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</si>
  <si>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</si>
  <si>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</si>
  <si>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</si>
  <si>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</si>
  <si>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</si>
  <si>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</si>
  <si>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</si>
  <si>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</si>
  <si>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</si>
  <si>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</si>
  <si>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</si>
  <si>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</si>
  <si>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</si>
  <si>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</si>
  <si>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</si>
  <si>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</si>
  <si>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</si>
  <si>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</si>
  <si>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</si>
  <si>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</si>
  <si>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</si>
  <si>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</si>
  <si>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</si>
  <si>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</si>
  <si>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</si>
  <si>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</si>
  <si>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</si>
  <si>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</si>
  <si>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</si>
  <si>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</si>
  <si>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</si>
  <si>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</si>
  <si>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</si>
  <si>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</si>
  <si>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</si>
  <si>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</si>
  <si>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</si>
  <si>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</si>
  <si>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</si>
  <si>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</si>
  <si>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</si>
  <si>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</si>
  <si>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</si>
  <si>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</si>
  <si>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</si>
  <si>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</si>
  <si>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</si>
  <si>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</si>
  <si>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</si>
  <si>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</si>
  <si>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</si>
  <si>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</si>
  <si>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</si>
  <si>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</si>
  <si>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</si>
  <si>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</si>
  <si>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</si>
  <si>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</si>
  <si>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</si>
  <si>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</si>
  <si>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</si>
  <si>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</si>
  <si>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</si>
  <si>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</si>
  <si>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Marcela Guevara B.</t>
  </si>
  <si>
    <t>Fotografía</t>
  </si>
  <si>
    <t>América Precolombina</t>
  </si>
  <si>
    <t>CS_06_05_REC70</t>
  </si>
  <si>
    <t>http://aulaplaneta.planetasaber.com/encyclopedia/default.asp?idpack=8&amp;idpil=000KGM01&amp;ruta=aulaplaneta&amp;DATA=tFiKEF9caRI%2f7aD7CmYd3eLFXyoAvYbEDhApz9W7kTnpBQjxpDBMGg%3d%3d</t>
  </si>
  <si>
    <t>Mapa de las principales familias linguisticas americanas</t>
  </si>
  <si>
    <t>solamente debe aparecer América del norte</t>
  </si>
  <si>
    <t>Colorear las regiones de Alaska, Canadá y Groenlandia</t>
  </si>
  <si>
    <t xml:space="preserve">Localización geográfica de los pueblos Aleutianos o Inuit </t>
  </si>
  <si>
    <t>Vivienda tipo iglú de los pueblos Inuit</t>
  </si>
  <si>
    <t>Ilustración del modo de vida Inuit</t>
  </si>
  <si>
    <t>Sombrear la imagen en la región señalada en verde en el mapa adjunto</t>
  </si>
  <si>
    <t>Localización geográfica de los grupos Atapascanos</t>
  </si>
  <si>
    <t>Número de la imagen 252961438</t>
  </si>
  <si>
    <t>Representación de las características corporales de los pueblos atapascanos</t>
  </si>
  <si>
    <t>212603566/367426094/348147197/177284714</t>
  </si>
  <si>
    <t>Diseños típicos de los tejidos atapascanos</t>
  </si>
  <si>
    <t>hacer un collage con las imágenes</t>
  </si>
  <si>
    <t>Fotografía de Geronimo (1829-1909) guerrero Apache</t>
  </si>
  <si>
    <t>Mapa de la localización geográfica de los pueblos Algonquinos</t>
  </si>
  <si>
    <t xml:space="preserve">Sombrear la imagen en la región señalada en color crema en el mapa de Norteamérica </t>
  </si>
  <si>
    <t>Entrada de la reservación de la nación Blackfoot (Piesnegros), comunidad algonquina</t>
  </si>
  <si>
    <t xml:space="preserve">Totem iroqués, tribu algonquina </t>
  </si>
  <si>
    <t> 336754625</t>
  </si>
  <si>
    <t>Colagge de elementos propios de la cultura Lakota</t>
  </si>
  <si>
    <t>Indígena Sioux con búfalo</t>
  </si>
  <si>
    <t> 337284032</t>
  </si>
  <si>
    <t>Tipi, vivienda típica de los pueblos Lakota</t>
  </si>
  <si>
    <t>Atrapasueños, elemento propio de la cultura Lakota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</si>
</sst>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1">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2" fillId="0" borderId="5" xfId="0" applyFont="1" applyFill="1" applyBorder="1" applyAlignment="1" applyProtection="1">
      <alignment wrapText="1"/>
      <protection locked="0"/>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5" xfId="0" applyFont="1" applyFill="1" applyBorder="1" applyAlignment="1" applyProtection="1">
      <alignment wrapText="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3" activePane="bottomLeft" state="frozen"/>
      <selection pane="bottomLeft" activeCell="B11" sqref="B11"/>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Diaporama F1</v>
      </c>
    </row>
    <row r="2" spans="1:16" ht="15.75" x14ac:dyDescent="0.25">
      <c r="A2" s="1"/>
      <c r="B2" s="3" t="s">
        <v>121</v>
      </c>
      <c r="C2" s="86" t="s">
        <v>23</v>
      </c>
      <c r="D2" s="87"/>
      <c r="F2" s="79" t="s">
        <v>0</v>
      </c>
      <c r="G2" s="80"/>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8">
        <v>6</v>
      </c>
      <c r="D3" s="89"/>
      <c r="F3" s="81">
        <v>42421</v>
      </c>
      <c r="G3" s="82"/>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90" t="s">
        <v>189</v>
      </c>
      <c r="D4" s="89"/>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1" t="s">
        <v>187</v>
      </c>
      <c r="D5" s="92"/>
      <c r="E5" s="5"/>
      <c r="F5" s="37" t="str">
        <f>IF(G4="Recurso","Motor del recurso","")</f>
        <v>Motor del recurso</v>
      </c>
      <c r="G5" s="61" t="s">
        <v>184</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3" t="s">
        <v>62</v>
      </c>
      <c r="G8" s="84"/>
      <c r="H8" s="84"/>
      <c r="I8" s="85"/>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Diaporama F1</v>
      </c>
      <c r="F9" s="57" t="s">
        <v>61</v>
      </c>
      <c r="G9" s="57" t="s">
        <v>59</v>
      </c>
      <c r="H9" s="57" t="s">
        <v>60</v>
      </c>
      <c r="I9" s="57" t="s">
        <v>114</v>
      </c>
      <c r="J9" s="18" t="s">
        <v>6</v>
      </c>
      <c r="K9" s="19" t="s">
        <v>7</v>
      </c>
      <c r="O9" s="2" t="str">
        <f>'Definición técnica de imagenes'!A11</f>
        <v>M10B</v>
      </c>
    </row>
    <row r="10" spans="1:16" s="11" customFormat="1" ht="108" x14ac:dyDescent="0.25">
      <c r="A10" s="12" t="str">
        <f>IF(OR(B10&lt;&gt;"",J10&lt;&gt;""),"IMG01","")</f>
        <v>IMG01</v>
      </c>
      <c r="B10" s="62" t="s">
        <v>191</v>
      </c>
      <c r="C10" s="20" t="str">
        <f t="shared" ref="C10:C41" si="0">IF(OR(B10&lt;&gt;"",J10&lt;&gt;""),IF($G$4="Recurso",CONCATENATE($G$4," ",$G$5),$G$4),"")</f>
        <v>Recurso Diaporama F1</v>
      </c>
      <c r="D10" s="63" t="s">
        <v>188</v>
      </c>
      <c r="E10" s="63" t="s">
        <v>152</v>
      </c>
      <c r="F10" s="13" t="e">
        <f t="shared" ref="F10" ca="1" si="1">IF(OR(B10&lt;&gt;"",J10&lt;&gt;""),CONCATENATE($C$7,"_",$A10,IF($G$4="Cuaderno de Estudio","_small",CONCATENATE(IF(I10="","","n"),IF(LEFT($G$5,1)="F",".jpg",".png")))),"")</f>
        <v>#N/A</v>
      </c>
      <c r="G10" s="13" t="e">
        <f ca="1">IF($F10&lt;&gt;"",IF($G$4="Recurso",VLOOKUP($E10,OFFSET('Definición técnica de imagenes'!$A$1,MATCH($G$5,'Definición técnica de imagenes'!$A$1:$A$104,0)-1,1,COUNTIF('Definición técnica de imagenes'!$A$3:$A$102,$G$5),5),5,FALSE),'Definición técnica de imagenes'!$F$16),"")</f>
        <v>#N/A</v>
      </c>
      <c r="H10" s="13" t="e">
        <f t="shared" ref="H10" ca="1" si="2">IF(AND(I10&lt;&gt;"",I10&lt;&gt;0),IF(OR(B10&lt;&gt;"",J10&lt;&gt;""),CONCATENATE($C$7,"_",$A10,IF($G$4="Cuaderno de Estudio","_zoom",CONCATENATE("a",IF(LEFT($G$5,1)="F",".jpg",".png")))),""),"")</f>
        <v>#N/A</v>
      </c>
      <c r="I10" s="13" t="e">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#N/A</v>
      </c>
      <c r="J10" s="63" t="s">
        <v>192</v>
      </c>
      <c r="K10" s="64" t="s">
        <v>193</v>
      </c>
      <c r="O10" s="2" t="str">
        <f>'Definición técnica de imagenes'!A12</f>
        <v>M12D</v>
      </c>
    </row>
    <row r="11" spans="1:16" s="11" customFormat="1" ht="13.9" customHeight="1" x14ac:dyDescent="0.25">
      <c r="A11" s="12" t="str">
        <f t="shared" ref="A11:A18" si="3">IF(OR(B11&lt;&gt;"",J11&lt;&gt;""),CONCATENATE(LEFT(A10,3),IF(MID(A10,4,2)+1&lt;10,CONCATENATE("0",MID(A10,4,2)+1))),"")</f>
        <v>IMG02</v>
      </c>
      <c r="B11" s="62">
        <v>138557456</v>
      </c>
      <c r="C11" s="20" t="str">
        <f t="shared" si="0"/>
        <v>Recurso Diaporama F1</v>
      </c>
      <c r="D11" s="63" t="s">
        <v>188</v>
      </c>
      <c r="E11" s="63" t="s">
        <v>152</v>
      </c>
      <c r="F11" s="13" t="e">
        <f t="shared" ref="F11:F74" ca="1" si="4">IF(OR(B11&lt;&gt;"",J11&lt;&gt;""),CONCATENATE($C$7,"_",$A11,IF($G$4="Cuaderno de Estudio","_small",CONCATENATE(IF(I11="","","n"),IF(LEFT($G$5,1)="F",".jpg",".png")))),"")</f>
        <v>#N/A</v>
      </c>
      <c r="G11" s="13" t="e">
        <f ca="1">IF($F11&lt;&gt;"",IF($G$4="Recurso",VLOOKUP($E11,OFFSET('Definición técnica de imagenes'!$A$1,MATCH($G$5,'Definición técnica de imagenes'!$A$1:$A$104,0)-1,1,COUNTIF('Definición técnica de imagenes'!$A$3:$A$102,$G$5),5),5,FALSE),'Definición técnica de imagenes'!$F$16),"")</f>
        <v>#N/A</v>
      </c>
      <c r="H11" s="13" t="e">
        <f t="shared" ref="H11:H74" ca="1" si="5">IF(AND(I11&lt;&gt;"",I11&lt;&gt;0),IF(OR(B11&lt;&gt;"",J11&lt;&gt;""),CONCATENATE($C$7,"_",$A11,IF($G$4="Cuaderno de Estudio","_zoom",CONCATENATE("a",IF(LEFT($G$5,1)="F",".jpg",".png")))),""),"")</f>
        <v>#N/A</v>
      </c>
      <c r="I11" s="13" t="e">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#N/A</v>
      </c>
      <c r="J11" s="64" t="s">
        <v>195</v>
      </c>
      <c r="K11" s="78" t="s">
        <v>194</v>
      </c>
      <c r="O11" s="2" t="str">
        <f>'Definición técnica de imagenes'!A13</f>
        <v>M101</v>
      </c>
    </row>
    <row r="12" spans="1:16" s="11" customFormat="1" x14ac:dyDescent="0.25">
      <c r="A12" s="12" t="str">
        <f t="shared" si="3"/>
        <v>IMG03</v>
      </c>
      <c r="B12" s="62">
        <v>362893205</v>
      </c>
      <c r="C12" s="20" t="str">
        <f t="shared" si="0"/>
        <v>Recurso Diaporama F1</v>
      </c>
      <c r="D12" s="63" t="s">
        <v>188</v>
      </c>
      <c r="E12" s="63" t="s">
        <v>152</v>
      </c>
      <c r="F12" s="13" t="e">
        <f t="shared" ca="1" si="4"/>
        <v>#N/A</v>
      </c>
      <c r="G12" s="13" t="e">
        <f ca="1">IF($F12&lt;&gt;"",IF($G$4="Recurso",VLOOKUP($E12,OFFSET('Definición técnica de imagenes'!$A$1,MATCH($G$5,'Definición técnica de imagenes'!$A$1:$A$104,0)-1,1,COUNTIF('Definición técnica de imagenes'!$A$3:$A$102,$G$5),5),5,FALSE),'Definición técnica de imagenes'!$F$16),"")</f>
        <v>#N/A</v>
      </c>
      <c r="H12" s="13" t="e">
        <f t="shared" ca="1" si="5"/>
        <v>#N/A</v>
      </c>
      <c r="I12" s="13" t="e">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#N/A</v>
      </c>
      <c r="J12" s="64" t="s">
        <v>196</v>
      </c>
      <c r="K12" s="64"/>
      <c r="O12" s="2" t="str">
        <f>'Definición técnica de imagenes'!A18</f>
        <v>Diaporama F1</v>
      </c>
    </row>
    <row r="13" spans="1:16" s="11" customFormat="1" x14ac:dyDescent="0.25">
      <c r="A13" s="12" t="str">
        <f t="shared" si="3"/>
        <v>IMG04</v>
      </c>
      <c r="B13" s="62">
        <v>296732765</v>
      </c>
      <c r="C13" s="20" t="str">
        <f t="shared" si="0"/>
        <v>Recurso Diaporama F1</v>
      </c>
      <c r="D13" s="63" t="s">
        <v>188</v>
      </c>
      <c r="E13" s="63" t="s">
        <v>152</v>
      </c>
      <c r="F13" s="13" t="e">
        <f t="shared" ca="1" si="4"/>
        <v>#N/A</v>
      </c>
      <c r="G13" s="13" t="e">
        <f ca="1">IF($F13&lt;&gt;"",IF($G$4="Recurso",VLOOKUP($E13,OFFSET('Definición técnica de imagenes'!$A$1,MATCH($G$5,'Definición técnica de imagenes'!$A$1:$A$104,0)-1,1,COUNTIF('Definición técnica de imagenes'!$A$3:$A$102,$G$5),5),5,FALSE),'Definición técnica de imagenes'!$F$16),"")</f>
        <v>#N/A</v>
      </c>
      <c r="H13" s="13" t="e">
        <f t="shared" ca="1" si="5"/>
        <v>#N/A</v>
      </c>
      <c r="I13" s="13" t="e">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#N/A</v>
      </c>
      <c r="J13" s="64" t="s">
        <v>197</v>
      </c>
      <c r="K13" s="64"/>
      <c r="O13" s="2" t="str">
        <f>'Definición técnica de imagenes'!A19</f>
        <v>F4</v>
      </c>
    </row>
    <row r="14" spans="1:16" s="11" customFormat="1" ht="40.5" x14ac:dyDescent="0.25">
      <c r="A14" s="12" t="str">
        <f t="shared" si="3"/>
        <v>IMG05</v>
      </c>
      <c r="B14" s="62">
        <v>252894460</v>
      </c>
      <c r="C14" s="20" t="str">
        <f t="shared" si="0"/>
        <v>Recurso Diaporama F1</v>
      </c>
      <c r="D14" s="63" t="s">
        <v>188</v>
      </c>
      <c r="E14" s="63" t="s">
        <v>152</v>
      </c>
      <c r="F14" s="13" t="e">
        <f t="shared" ca="1" si="4"/>
        <v>#N/A</v>
      </c>
      <c r="G14" s="13" t="e">
        <f ca="1">IF($F14&lt;&gt;"",IF($G$4="Recurso",VLOOKUP($E14,OFFSET('Definición técnica de imagenes'!$A$1,MATCH($G$5,'Definición técnica de imagenes'!$A$1:$A$104,0)-1,1,COUNTIF('Definición técnica de imagenes'!$A$3:$A$102,$G$5),5),5,FALSE),'Definición técnica de imagenes'!$F$16),"")</f>
        <v>#N/A</v>
      </c>
      <c r="H14" s="13" t="e">
        <f t="shared" ca="1" si="5"/>
        <v>#N/A</v>
      </c>
      <c r="I14" s="13" t="e">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#N/A</v>
      </c>
      <c r="J14" s="64" t="s">
        <v>199</v>
      </c>
      <c r="K14" s="64" t="s">
        <v>198</v>
      </c>
      <c r="O14" s="2" t="str">
        <f>'Definición técnica de imagenes'!A22</f>
        <v>F6</v>
      </c>
    </row>
    <row r="15" spans="1:16" s="11" customFormat="1" ht="27" x14ac:dyDescent="0.25">
      <c r="A15" s="12" t="str">
        <f t="shared" si="3"/>
        <v>IMG06</v>
      </c>
      <c r="B15" s="62" t="s">
        <v>200</v>
      </c>
      <c r="C15" s="20" t="str">
        <f t="shared" si="0"/>
        <v>Recurso Diaporama F1</v>
      </c>
      <c r="D15" s="63" t="s">
        <v>188</v>
      </c>
      <c r="E15" s="63" t="s">
        <v>152</v>
      </c>
      <c r="F15" s="13" t="e">
        <f t="shared" ca="1" si="4"/>
        <v>#N/A</v>
      </c>
      <c r="G15" s="13" t="e">
        <f ca="1">IF($F15&lt;&gt;"",IF($G$4="Recurso",VLOOKUP($E15,OFFSET('Definición técnica de imagenes'!$A$1,MATCH($G$5,'Definición técnica de imagenes'!$A$1:$A$104,0)-1,1,COUNTIF('Definición técnica de imagenes'!$A$3:$A$102,$G$5),5),5,FALSE),'Definición técnica de imagenes'!$F$16),"")</f>
        <v>#N/A</v>
      </c>
      <c r="H15" s="13" t="e">
        <f t="shared" ca="1" si="5"/>
        <v>#N/A</v>
      </c>
      <c r="I15" s="13" t="e">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#N/A</v>
      </c>
      <c r="J15" s="66" t="s">
        <v>201</v>
      </c>
      <c r="K15" s="66"/>
      <c r="O15" s="2" t="str">
        <f>'Definición técnica de imagenes'!A24</f>
        <v>F6B</v>
      </c>
    </row>
    <row r="16" spans="1:16" s="11" customFormat="1" ht="27" x14ac:dyDescent="0.3">
      <c r="A16" s="12" t="str">
        <f t="shared" si="3"/>
        <v>IMG07</v>
      </c>
      <c r="B16" s="62" t="s">
        <v>202</v>
      </c>
      <c r="C16" s="20" t="str">
        <f t="shared" si="0"/>
        <v>Recurso Diaporama F1</v>
      </c>
      <c r="D16" s="63" t="s">
        <v>188</v>
      </c>
      <c r="E16" s="63" t="s">
        <v>151</v>
      </c>
      <c r="F16" s="13" t="e">
        <f t="shared" ca="1" si="4"/>
        <v>#N/A</v>
      </c>
      <c r="G16" s="13" t="e">
        <f ca="1">IF($F16&lt;&gt;"",IF($G$4="Recurso",VLOOKUP($E16,OFFSET('Definición técnica de imagenes'!$A$1,MATCH($G$5,'Definición técnica de imagenes'!$A$1:$A$104,0)-1,1,COUNTIF('Definición técnica de imagenes'!$A$3:$A$102,$G$5),5),5,FALSE),'Definición técnica de imagenes'!$F$16),"")</f>
        <v>#N/A</v>
      </c>
      <c r="H16" s="13" t="e">
        <f t="shared" ca="1" si="5"/>
        <v>#N/A</v>
      </c>
      <c r="I16" s="13" t="e">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#N/A</v>
      </c>
      <c r="J16" s="67" t="s">
        <v>203</v>
      </c>
      <c r="K16" s="68" t="s">
        <v>204</v>
      </c>
      <c r="O16" s="2" t="str">
        <f>'Definición técnica de imagenes'!A25</f>
        <v>F7</v>
      </c>
    </row>
    <row r="17" spans="1:15" s="11" customFormat="1" ht="27" x14ac:dyDescent="0.25">
      <c r="A17" s="12" t="str">
        <f t="shared" si="3"/>
        <v>IMG08</v>
      </c>
      <c r="B17" s="62">
        <v>288154154</v>
      </c>
      <c r="C17" s="20" t="str">
        <f t="shared" si="0"/>
        <v>Recurso Diaporama F1</v>
      </c>
      <c r="D17" s="63" t="s">
        <v>188</v>
      </c>
      <c r="E17" s="63" t="s">
        <v>152</v>
      </c>
      <c r="F17" s="13" t="e">
        <f t="shared" ca="1" si="4"/>
        <v>#N/A</v>
      </c>
      <c r="G17" s="13" t="e">
        <f ca="1">IF($F17&lt;&gt;"",IF($G$4="Recurso",VLOOKUP($E17,OFFSET('Definición técnica de imagenes'!$A$1,MATCH($G$5,'Definición técnica de imagenes'!$A$1:$A$104,0)-1,1,COUNTIF('Definición técnica de imagenes'!$A$3:$A$102,$G$5),5),5,FALSE),'Definición técnica de imagenes'!$F$16),"")</f>
        <v>#N/A</v>
      </c>
      <c r="H17" s="13" t="e">
        <f t="shared" ca="1" si="5"/>
        <v>#N/A</v>
      </c>
      <c r="I17" s="13" t="e">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#N/A</v>
      </c>
      <c r="J17" s="66" t="s">
        <v>205</v>
      </c>
      <c r="K17" s="66"/>
      <c r="O17" s="2" t="str">
        <f>'Definición técnica de imagenes'!A27</f>
        <v>F7B</v>
      </c>
    </row>
    <row r="18" spans="1:15" s="11" customFormat="1" ht="40.5" x14ac:dyDescent="0.25">
      <c r="A18" s="12" t="str">
        <f t="shared" si="3"/>
        <v>IMG09</v>
      </c>
      <c r="B18" s="62">
        <v>252894460</v>
      </c>
      <c r="C18" s="20" t="str">
        <f t="shared" si="0"/>
        <v>Recurso Diaporama F1</v>
      </c>
      <c r="D18" s="63" t="s">
        <v>188</v>
      </c>
      <c r="E18" s="63" t="s">
        <v>152</v>
      </c>
      <c r="F18" s="13" t="e">
        <f t="shared" ca="1" si="4"/>
        <v>#N/A</v>
      </c>
      <c r="G18" s="13" t="e">
        <f ca="1">IF($F18&lt;&gt;"",IF($G$4="Recurso",VLOOKUP($E18,OFFSET('Definición técnica de imagenes'!$A$1,MATCH($G$5,'Definición técnica de imagenes'!$A$1:$A$104,0)-1,1,COUNTIF('Definición técnica de imagenes'!$A$3:$A$102,$G$5),5),5,FALSE),'Definición técnica de imagenes'!$F$16),"")</f>
        <v>#N/A</v>
      </c>
      <c r="H18" s="13" t="e">
        <f t="shared" ca="1" si="5"/>
        <v>#N/A</v>
      </c>
      <c r="I18" s="13" t="e">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#N/A</v>
      </c>
      <c r="J18" s="66" t="s">
        <v>206</v>
      </c>
      <c r="K18" s="66" t="s">
        <v>207</v>
      </c>
      <c r="O18" s="2" t="str">
        <f>'Definición técnica de imagenes'!A30</f>
        <v>F8</v>
      </c>
    </row>
    <row r="19" spans="1:15" s="11" customFormat="1" ht="40.5" x14ac:dyDescent="0.3">
      <c r="A19" s="12" t="str">
        <f t="shared" ref="A19:A50" si="6">IF(OR(B19&lt;&gt;"",J19&lt;&gt;""),CONCATENATE(LEFT(A18,3),IF(MID(A18,4,2)+1&lt;10,CONCATENATE("0",MID(A18,4,2)+1),MID(A18,4,2)+1)),"")</f>
        <v>IMG10</v>
      </c>
      <c r="B19" s="62">
        <v>21307720</v>
      </c>
      <c r="C19" s="20" t="str">
        <f t="shared" si="0"/>
        <v>Recurso Diaporama F1</v>
      </c>
      <c r="D19" s="63" t="s">
        <v>188</v>
      </c>
      <c r="E19" s="63" t="s">
        <v>152</v>
      </c>
      <c r="F19" s="13" t="e">
        <f t="shared" ca="1" si="4"/>
        <v>#N/A</v>
      </c>
      <c r="G19" s="13" t="e">
        <f ca="1">IF($F19&lt;&gt;"",IF($G$4="Recurso",VLOOKUP($E19,OFFSET('Definición técnica de imagenes'!$A$1,MATCH($G$5,'Definición técnica de imagenes'!$A$1:$A$104,0)-1,1,COUNTIF('Definición técnica de imagenes'!$A$3:$A$102,$G$5),5),5,FALSE),'Definición técnica de imagenes'!$F$16),"")</f>
        <v>#N/A</v>
      </c>
      <c r="H19" s="13" t="e">
        <f t="shared" ca="1" si="5"/>
        <v>#N/A</v>
      </c>
      <c r="I19" s="13" t="e">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#N/A</v>
      </c>
      <c r="J19" s="67" t="s">
        <v>208</v>
      </c>
      <c r="K19" s="68"/>
      <c r="O19" s="2" t="str">
        <f>'Definición técnica de imagenes'!A31</f>
        <v>F10</v>
      </c>
    </row>
    <row r="20" spans="1:15" s="11" customFormat="1" x14ac:dyDescent="0.25">
      <c r="A20" s="12" t="str">
        <f t="shared" si="6"/>
        <v>IMG11</v>
      </c>
      <c r="B20" s="62">
        <v>3176776</v>
      </c>
      <c r="C20" s="20" t="str">
        <f t="shared" si="0"/>
        <v>Recurso Diaporama F1</v>
      </c>
      <c r="D20" s="63" t="s">
        <v>188</v>
      </c>
      <c r="E20" s="63" t="s">
        <v>152</v>
      </c>
      <c r="F20" s="13" t="e">
        <f t="shared" ca="1" si="4"/>
        <v>#N/A</v>
      </c>
      <c r="G20" s="13" t="e">
        <f ca="1">IF($F20&lt;&gt;"",IF($G$4="Recurso",VLOOKUP($E20,OFFSET('Definición técnica de imagenes'!$A$1,MATCH($G$5,'Definición técnica de imagenes'!$A$1:$A$104,0)-1,1,COUNTIF('Definición técnica de imagenes'!$A$3:$A$102,$G$5),5),5,FALSE),'Definición técnica de imagenes'!$F$16),"")</f>
        <v>#N/A</v>
      </c>
      <c r="H20" s="13" t="e">
        <f t="shared" ca="1" si="5"/>
        <v>#N/A</v>
      </c>
      <c r="I20" s="13" t="e">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#N/A</v>
      </c>
      <c r="J20" s="64" t="s">
        <v>209</v>
      </c>
      <c r="K20" s="66"/>
      <c r="O20" s="2" t="str">
        <f>'Definición técnica de imagenes'!A32</f>
        <v>F10B</v>
      </c>
    </row>
    <row r="21" spans="1:15" s="11" customFormat="1" ht="27" x14ac:dyDescent="0.25">
      <c r="A21" s="12" t="str">
        <f t="shared" si="6"/>
        <v>IMG12</v>
      </c>
      <c r="B21" s="62" t="s">
        <v>210</v>
      </c>
      <c r="C21" s="20" t="str">
        <f t="shared" si="0"/>
        <v>Recurso Diaporama F1</v>
      </c>
      <c r="D21" s="63" t="s">
        <v>188</v>
      </c>
      <c r="E21" s="63" t="s">
        <v>152</v>
      </c>
      <c r="F21" s="13" t="e">
        <f t="shared" ca="1" si="4"/>
        <v>#N/A</v>
      </c>
      <c r="G21" s="13" t="e">
        <f ca="1">IF($F21&lt;&gt;"",IF($G$4="Recurso",VLOOKUP($E21,OFFSET('Definición técnica de imagenes'!$A$1,MATCH($G$5,'Definición técnica de imagenes'!$A$1:$A$104,0)-1,1,COUNTIF('Definición técnica de imagenes'!$A$3:$A$102,$G$5),5),5,FALSE),'Definición técnica de imagenes'!$F$16),"")</f>
        <v>#N/A</v>
      </c>
      <c r="H21" s="13" t="e">
        <f t="shared" ca="1" si="5"/>
        <v>#N/A</v>
      </c>
      <c r="I21" s="13" t="e">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#N/A</v>
      </c>
      <c r="J21" s="66" t="s">
        <v>211</v>
      </c>
      <c r="K21" s="66"/>
      <c r="O21" s="2" t="str">
        <f>'Definición técnica de imagenes'!A33</f>
        <v>F11</v>
      </c>
    </row>
    <row r="22" spans="1:15" s="11" customFormat="1" x14ac:dyDescent="0.25">
      <c r="A22" s="12" t="str">
        <f t="shared" si="6"/>
        <v>IMG13</v>
      </c>
      <c r="B22" s="62">
        <v>136252661</v>
      </c>
      <c r="C22" s="20" t="str">
        <f t="shared" si="0"/>
        <v>Recurso Diaporama F1</v>
      </c>
      <c r="D22" s="63" t="s">
        <v>188</v>
      </c>
      <c r="E22" s="63" t="s">
        <v>152</v>
      </c>
      <c r="F22" s="13" t="e">
        <f t="shared" ca="1" si="4"/>
        <v>#N/A</v>
      </c>
      <c r="G22" s="13" t="e">
        <f ca="1">IF($F22&lt;&gt;"",IF($G$4="Recurso",VLOOKUP($E22,OFFSET('Definición técnica de imagenes'!$A$1,MATCH($G$5,'Definición técnica de imagenes'!$A$1:$A$104,0)-1,1,COUNTIF('Definición técnica de imagenes'!$A$3:$A$102,$G$5),5),5,FALSE),'Definición técnica de imagenes'!$F$16),"")</f>
        <v>#N/A</v>
      </c>
      <c r="H22" s="13" t="e">
        <f t="shared" ca="1" si="5"/>
        <v>#N/A</v>
      </c>
      <c r="I22" s="13" t="e">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#N/A</v>
      </c>
      <c r="J22" s="63" t="s">
        <v>212</v>
      </c>
      <c r="K22" s="69"/>
      <c r="O22" s="2" t="str">
        <f>'Definición técnica de imagenes'!A34</f>
        <v>F12</v>
      </c>
    </row>
    <row r="23" spans="1:15" s="11" customFormat="1" ht="27" x14ac:dyDescent="0.25">
      <c r="A23" s="12" t="str">
        <f t="shared" si="6"/>
        <v>IMG14</v>
      </c>
      <c r="B23" s="62" t="s">
        <v>213</v>
      </c>
      <c r="C23" s="20" t="str">
        <f t="shared" si="0"/>
        <v>Recurso Diaporama F1</v>
      </c>
      <c r="D23" s="63" t="s">
        <v>188</v>
      </c>
      <c r="E23" s="63" t="s">
        <v>151</v>
      </c>
      <c r="F23" s="13" t="e">
        <f t="shared" ca="1" si="4"/>
        <v>#N/A</v>
      </c>
      <c r="G23" s="13" t="e">
        <f ca="1">IF($F23&lt;&gt;"",IF($G$4="Recurso",VLOOKUP($E23,OFFSET('Definición técnica de imagenes'!$A$1,MATCH($G$5,'Definición técnica de imagenes'!$A$1:$A$104,0)-1,1,COUNTIF('Definición técnica de imagenes'!$A$3:$A$102,$G$5),5),5,FALSE),'Definición técnica de imagenes'!$F$16),"")</f>
        <v>#N/A</v>
      </c>
      <c r="H23" s="13" t="e">
        <f t="shared" ca="1" si="5"/>
        <v>#N/A</v>
      </c>
      <c r="I23" s="13" t="e">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#N/A</v>
      </c>
      <c r="J23" s="64" t="s">
        <v>214</v>
      </c>
      <c r="K23" s="64"/>
      <c r="O23" s="2" t="str">
        <f>'Definición técnica de imagenes'!A35</f>
        <v>F13</v>
      </c>
    </row>
    <row r="24" spans="1:15" s="11" customFormat="1" ht="27" x14ac:dyDescent="0.25">
      <c r="A24" s="12" t="str">
        <f t="shared" si="6"/>
        <v>IMG15</v>
      </c>
      <c r="B24" s="62">
        <v>257776300</v>
      </c>
      <c r="C24" s="20" t="str">
        <f t="shared" si="0"/>
        <v>Recurso Diaporama F1</v>
      </c>
      <c r="D24" s="63"/>
      <c r="E24" s="63"/>
      <c r="F24" s="13" t="e">
        <f t="shared" ca="1" si="4"/>
        <v>#N/A</v>
      </c>
      <c r="G24" s="13" t="e">
        <f ca="1">IF($F24&lt;&gt;"",IF($G$4="Recurso",VLOOKUP($E24,OFFSET('Definición técnica de imagenes'!$A$1,MATCH($G$5,'Definición técnica de imagenes'!$A$1:$A$104,0)-1,1,COUNTIF('Definición técnica de imagenes'!$A$3:$A$102,$G$5),5),5,FALSE),'Definición técnica de imagenes'!$F$16),"")</f>
        <v>#N/A</v>
      </c>
      <c r="H24" s="13" t="e">
        <f t="shared" ca="1" si="5"/>
        <v>#N/A</v>
      </c>
      <c r="I24" s="13" t="e">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#N/A</v>
      </c>
      <c r="J24" s="63" t="s">
        <v>215</v>
      </c>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5" t="s">
        <v>38</v>
      </c>
      <c r="B1" s="96"/>
      <c r="C1" s="96"/>
      <c r="D1" s="96"/>
      <c r="E1" s="96"/>
      <c r="F1" s="97"/>
    </row>
    <row r="2" spans="1:11" x14ac:dyDescent="0.25">
      <c r="A2" s="30" t="s">
        <v>42</v>
      </c>
      <c r="B2" s="31"/>
      <c r="C2" s="98" t="s">
        <v>13</v>
      </c>
      <c r="D2" s="99"/>
      <c r="E2" s="100"/>
      <c r="F2" s="32"/>
    </row>
    <row r="3" spans="1:11" ht="63" x14ac:dyDescent="0.25">
      <c r="A3" s="33" t="s">
        <v>43</v>
      </c>
      <c r="B3" s="31"/>
      <c r="C3" s="104" t="s">
        <v>14</v>
      </c>
      <c r="D3" s="105"/>
      <c r="E3" s="106"/>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7" t="str">
        <f>CONCATENATE(H21,"_",I21,"_",J21,"_CO")</f>
        <v>LE_07_04_CO</v>
      </c>
      <c r="E5" s="108"/>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3" t="str">
        <f>CONCATENATE("SolicitudGrafica_",D5,".xls")</f>
        <v>SolicitudGrafica_LE_07_04_CO.xls</v>
      </c>
      <c r="E7" s="93"/>
      <c r="F7" s="94"/>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5" t="s">
        <v>41</v>
      </c>
      <c r="B13" s="96"/>
      <c r="C13" s="96"/>
      <c r="D13" s="96"/>
      <c r="E13" s="96"/>
      <c r="F13" s="97"/>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8" t="s">
        <v>49</v>
      </c>
      <c r="D15" s="99"/>
      <c r="E15" s="99"/>
      <c r="F15" s="100"/>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1" t="str">
        <f>CONCATENATE(H21,"_",I21,"_",J21,"_",K45)</f>
        <v>LE_07_04_REC10</v>
      </c>
      <c r="E17" s="102"/>
      <c r="F17" s="103"/>
      <c r="J17" s="22">
        <v>14</v>
      </c>
      <c r="K17" s="22">
        <v>14</v>
      </c>
    </row>
    <row r="18" spans="1:11" ht="79.5" thickBot="1" x14ac:dyDescent="0.3">
      <c r="A18" s="33" t="s">
        <v>48</v>
      </c>
      <c r="B18" s="31"/>
      <c r="C18" s="59" t="s">
        <v>120</v>
      </c>
      <c r="D18" s="93" t="str">
        <f>CONCATENATE("SolicitudGrafica_",D17,".xls")</f>
        <v>SolicitudGrafica_LE_07_04_REC10.xls</v>
      </c>
      <c r="E18" s="93"/>
      <c r="F18" s="94"/>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F18" sqref="F18"/>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10" t="s">
        <v>56</v>
      </c>
      <c r="B1" s="110" t="s">
        <v>149</v>
      </c>
      <c r="C1" s="110" t="s">
        <v>63</v>
      </c>
      <c r="D1" s="110" t="s">
        <v>64</v>
      </c>
      <c r="E1" s="110" t="s">
        <v>5</v>
      </c>
      <c r="F1" s="110" t="s">
        <v>65</v>
      </c>
      <c r="G1" s="110" t="s">
        <v>66</v>
      </c>
      <c r="H1" s="109" t="s">
        <v>68</v>
      </c>
      <c r="I1" s="109"/>
    </row>
    <row r="2" spans="1:10" x14ac:dyDescent="0.25">
      <c r="A2" s="110"/>
      <c r="B2" s="110"/>
      <c r="C2" s="110"/>
      <c r="D2" s="110"/>
      <c r="E2" s="110"/>
      <c r="F2" s="110"/>
      <c r="G2" s="110"/>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bachue digital</cp:lastModifiedBy>
  <dcterms:created xsi:type="dcterms:W3CDTF">2014-07-01T23:43:25Z</dcterms:created>
  <dcterms:modified xsi:type="dcterms:W3CDTF">2016-03-15T02:59:44Z</dcterms:modified>
</cp:coreProperties>
</file>