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F11" i="1"/>
  <c r="G11" i="1" s="1"/>
  <c r="H10" i="1"/>
  <c r="A13" i="1"/>
  <c r="F10" i="1"/>
  <c r="G10" i="1" s="1"/>
  <c r="F13" i="1" l="1"/>
  <c r="G13" i="1" s="1"/>
  <c r="H13" i="1"/>
  <c r="A14" i="1"/>
  <c r="F14" i="1" l="1"/>
  <c r="G14" i="1" s="1"/>
  <c r="H14" i="1"/>
  <c r="A15" i="1"/>
  <c r="F15" i="1" l="1"/>
  <c r="G15" i="1" s="1"/>
  <c r="H15" i="1"/>
  <c r="A16" i="1"/>
  <c r="F16" i="1" l="1"/>
  <c r="G16" i="1" s="1"/>
  <c r="H16" i="1"/>
  <c r="A17" i="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<sst xmlns="http://schemas.openxmlformats.org/spreadsheetml/2006/main" count="388" uniqueCount="202">
  <si>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</si>
  <si>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</si>
  <si>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</si>
  <si>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</si>
  <si>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</si>
  <si>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</si>
  <si>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</si>
  <si>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</si>
  <si>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</si>
  <si>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</si>
  <si>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</si>
  <si>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</si>
  <si>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</si>
  <si>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</si>
  <si>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</si>
  <si>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</si>
  <si>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</si>
  <si>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</si>
  <si>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</si>
  <si>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</si>
  <si>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</si>
  <si>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</si>
  <si>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</si>
  <si>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</si>
  <si>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</si>
  <si>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</si>
  <si>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</si>
  <si>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</si>
  <si>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</si>
  <si>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</si>
  <si>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</si>
  <si>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</si>
  <si>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</si>
  <si>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</si>
  <si>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</si>
  <si>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</si>
  <si>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</si>
  <si>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</si>
  <si>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</si>
  <si>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</si>
  <si>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</si>
  <si>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</si>
  <si>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</si>
  <si>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</si>
  <si>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</si>
  <si>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</si>
  <si>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</si>
  <si>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</si>
  <si>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</si>
  <si>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</si>
  <si>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</si>
  <si>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</si>
  <si>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</si>
  <si>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</si>
  <si>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</si>
  <si>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</si>
  <si>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</si>
  <si>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</si>
  <si>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</si>
  <si>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</si>
  <si>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</si>
  <si>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</si>
  <si>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</si>
  <si>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</si>
  <si>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</si>
  <si>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</si>
  <si>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</si>
  <si>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</si>
  <si>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</si>
  <si>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</si>
  <si>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</si>
  <si>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</si>
  <si>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</si>
  <si>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</si>
  <si>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</si>
  <si>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</si>
  <si>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</si>
  <si>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</si>
  <si>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</si>
  <si>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</si>
  <si>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</si>
  <si>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</si>
  <si>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</si>
  <si>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</si>
  <si>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</si>
  <si>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</si>
  <si>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</si>
  <si>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</si>
  <si>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</si>
  <si>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</si>
  <si>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</si>
  <si>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</si>
  <si>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</si>
  <si>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</si>
  <si>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</si>
  <si>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</si>
  <si>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</si>
  <si>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</si>
  <si>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</si>
  <si>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</si>
  <si>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</si>
  <si>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</si>
  <si>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</si>
  <si>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</si>
  <si>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</si>
  <si>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</si>
  <si>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</si>
  <si>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</si>
  <si>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</si>
  <si>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</si>
  <si>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</si>
  <si>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</si>
  <si>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</si>
  <si>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</si>
  <si>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</si>
  <si>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</si>
  <si>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</si>
  <si>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</si>
  <si>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</si>
  <si>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</si>
  <si>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</si>
  <si>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</si>
  <si>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</si>
  <si>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</si>
  <si>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</si>
  <si>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</si>
  <si>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</si>
  <si>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</si>
  <si>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</si>
  <si>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</si>
  <si>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</si>
  <si>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</si>
  <si>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</si>
  <si>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</si>
  <si>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</si>
  <si>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</si>
  <si>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</si>
  <si>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</si>
  <si>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</si>
  <si>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</si>
  <si>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</si>
  <si>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</si>
  <si>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</si>
  <si>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</si>
  <si>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</si>
  <si>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</si>
  <si>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</si>
  <si>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</si>
  <si>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</si>
  <si>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</si>
  <si>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</si>
  <si>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</si>
  <si>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</si>
  <si>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</si>
  <si>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</si>
  <si>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</si>
  <si>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</si>
  <si>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</si>
  <si>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</si>
  <si>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</si>
  <si>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</si>
  <si>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</si>
  <si>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</si>
  <si>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</si>
  <si>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</si>
  <si>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</si>
  <si>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</si>
  <si>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</si>
  <si>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</si>
  <si>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</si>
  <si>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</si>
  <si>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</si>
  <si>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</si>
  <si>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</si>
  <si>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</si>
  <si>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</si>
  <si>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</si>
  <si>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</si>
  <si>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</si>
  <si>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</si>
  <si>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</si>
  <si>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</si>
  <si>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</si>
  <si>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</si>
  <si>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</si>
  <si>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</si>
  <si>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</si>
  <si>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Marcela Guevara B.</t>
  </si>
  <si>
    <t>CS_06_12_CO_REC140</t>
  </si>
  <si>
    <t>https://www.google.com.co/url?sa=i&amp;rct=j&amp;q=&amp;esrc=s&amp;source=images&amp;cd=&amp;cad=rja</t>
  </si>
  <si>
    <t>Ilustración</t>
  </si>
  <si>
    <t>Soberano aztea de Texcoco. Realizo importantes obras.</t>
  </si>
  <si>
    <t>La dirección no es de Shutterstock ni de Planeta,por eso se incluye</t>
  </si>
  <si>
    <t>Guerrero de la cultura azteca</t>
  </si>
  <si>
    <t>Fotografía</t>
  </si>
  <si>
    <t>Pirámide de Teotihuacán (México)</t>
  </si>
  <si>
    <t>Piedra Maya</t>
  </si>
  <si>
    <t>Ilustración de mercado Maya</t>
  </si>
  <si>
    <t>Monumento al Inca Pachacutec</t>
  </si>
  <si>
    <t xml:space="preserve">http://www.lablaa.org/blaavirtual/ninos/muisca/images/muis6.jpg </t>
  </si>
  <si>
    <t>Aldea Muisca. Se le consideró la cultura dorada de la cordillera oriental de Colombia.</t>
  </si>
  <si>
    <t>Las normas en las primeras sociedades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</si>
</sst>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Arial"/>
      <family val="2"/>
    </font>
    <font>
      <sz val="11"/>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13">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8" fillId="0" borderId="5" xfId="0" applyFont="1" applyBorder="1" applyAlignment="1" applyProtection="1">
      <alignment vertical="center"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25" fillId="0" borderId="0" xfId="0" applyFont="1"/>
    <xf numFmtId="0" fontId="1" fillId="0" borderId="0" xfId="0" applyFont="1"/>
    <xf numFmtId="0" fontId="26" fillId="0" borderId="0" xfId="0" applyFont="1"/>
    <xf numFmtId="0" fontId="5" fillId="0" borderId="0" xfId="51" applyAlignment="1">
      <alignment vertical="center"/>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lablaa.org/blaavirtual/ninos/muisca/images/muis6.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D101" sqref="D101"/>
    </sheetView>
  </sheetViews>
  <sheetFormatPr baseColWidth="10" defaultColWidth="10.875" defaultRowHeight="13.5" x14ac:dyDescent="0.25"/>
  <cols>
    <col min="1" max="1" width="7" style="2" customWidth="1"/>
    <col min="2" max="2" width="70.25"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9" t="s">
        <v>23</v>
      </c>
      <c r="D2" s="90"/>
      <c r="F2" s="82" t="s">
        <v>0</v>
      </c>
      <c r="G2" s="83"/>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91">
        <v>6</v>
      </c>
      <c r="D3" s="92"/>
      <c r="F3" s="84">
        <v>42444</v>
      </c>
      <c r="G3" s="85"/>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91" t="s">
        <v>201</v>
      </c>
      <c r="D4" s="92"/>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3" t="s">
        <v>187</v>
      </c>
      <c r="D5" s="94"/>
      <c r="E5" s="5"/>
      <c r="F5" s="37" t="str">
        <f>IF(G4="Recurso","Motor del recurso","")</f>
        <v>Motor del recurso</v>
      </c>
      <c r="G5" s="7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6" t="s">
        <v>62</v>
      </c>
      <c r="G8" s="87"/>
      <c r="H8" s="87"/>
      <c r="I8" s="88"/>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78" t="s">
        <v>189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CS_06_12_CO_REC140_IMG01n.png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CS_06_12_CO_REC140_IMG01a.png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t="s">
        <v>192</v>
      </c>
      <c r="O10" s="2" t="str">
        <f>'Definición técnica de imagenes'!A12</f>
        <v>M12D</v>
      </c>
    </row>
    <row r="11" spans="1:16" s="11" customFormat="1" ht="13.9" customHeight="1" x14ac:dyDescent="0.25">
      <c r="A11" s="12" t="str">
        <f t="shared" ref="A11:A18" si="3">IF(OR(B11&lt;&gt;"",J11&lt;&gt;""),CONCATENATE(LEFT(A10,3),IF(MID(A10,4,2)+1&lt;10,CONCATENATE("0",MID(A10,4,2)+1))),"")</f>
        <v>IMG02</v>
      </c>
      <c r="B11" s="79">
        <v>196414370</v>
      </c>
      <c r="C11" s="20" t="str">
        <f t="shared" si="0"/>
        <v>Recurso M5A</v>
      </c>
      <c r="D11" s="63" t="s">
        <v>190</v>
      </c>
      <c r="E11" s="63" t="s">
        <v>155</v>
      </c>
      <c r="F11" s="13" t="str">
        <f t="shared" ref="F11:F74" ca="1" si="4">IF(OR(B11&lt;&gt;"",J11&lt;&gt;""),CONCATENATE($C$7,"_",$A11,IF($G$4="Cuaderno de Estudio","_small",CONCATENATE(IF(I11="","","n"),IF(LEFT($G$5,1)="F",".jpg",".png")))),"")</f>
        <v>CS_06_12_CO_REC140_IMG02n.png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CS_06_12_CO_REC140_IMG02a.png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ht="27" x14ac:dyDescent="0.25">
      <c r="A12" s="12" t="str">
        <f t="shared" si="3"/>
        <v>IMG03</v>
      </c>
      <c r="B12" s="80">
        <v>176564591</v>
      </c>
      <c r="C12" s="20" t="str">
        <f t="shared" si="0"/>
        <v>Recurso M5A</v>
      </c>
      <c r="D12" s="63" t="s">
        <v>194</v>
      </c>
      <c r="E12" s="63" t="s">
        <v>155</v>
      </c>
      <c r="F12" s="13" t="str">
        <f t="shared" ca="1" si="4"/>
        <v>CS_06_12_CO_REC140_IMG03n.png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CS_06_12_CO_REC140_IMG03a.png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195</v>
      </c>
      <c r="K12" s="64"/>
      <c r="O12" s="2" t="str">
        <f>'Definición técnica de imagenes'!A18</f>
        <v>Diaporama F1</v>
      </c>
    </row>
    <row r="13" spans="1:16" s="11" customFormat="1" ht="27" x14ac:dyDescent="0.25">
      <c r="A13" s="12" t="str">
        <f t="shared" si="3"/>
        <v>IMG04</v>
      </c>
      <c r="B13" s="79">
        <v>287991350</v>
      </c>
      <c r="C13" s="20" t="str">
        <f t="shared" si="0"/>
        <v>Recurso M5A</v>
      </c>
      <c r="D13" s="63" t="s">
        <v>194</v>
      </c>
      <c r="E13" s="63" t="s">
        <v>155</v>
      </c>
      <c r="F13" s="13" t="str">
        <f t="shared" ca="1" si="4"/>
        <v>CS_06_12_CO_REC140_IMG04n.png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CS_06_12_CO_REC140_IMG04a.png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196</v>
      </c>
      <c r="K13" s="64"/>
      <c r="O13" s="2" t="str">
        <f>'Definición técnica de imagenes'!A19</f>
        <v>F4</v>
      </c>
    </row>
    <row r="14" spans="1:16" s="11" customFormat="1" ht="27" x14ac:dyDescent="0.25">
      <c r="A14" s="12" t="str">
        <f t="shared" si="3"/>
        <v>IMG05</v>
      </c>
      <c r="B14" s="79">
        <v>385937401</v>
      </c>
      <c r="C14" s="20" t="str">
        <f t="shared" si="0"/>
        <v>Recurso M5A</v>
      </c>
      <c r="D14" s="63" t="s">
        <v>190</v>
      </c>
      <c r="E14" s="63" t="s">
        <v>155</v>
      </c>
      <c r="F14" s="13" t="str">
        <f t="shared" ca="1" si="4"/>
        <v>CS_06_12_CO_REC140_IMG05n.png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CS_06_12_CO_REC140_IMG05a.png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197</v>
      </c>
      <c r="K14" s="64"/>
      <c r="O14" s="2" t="str">
        <f>'Definición técnica de imagenes'!A22</f>
        <v>F6</v>
      </c>
    </row>
    <row r="15" spans="1:16" s="11" customFormat="1" ht="27" x14ac:dyDescent="0.25">
      <c r="A15" s="12" t="str">
        <f t="shared" si="3"/>
        <v>IMG06</v>
      </c>
      <c r="B15" s="79">
        <v>212887336</v>
      </c>
      <c r="C15" s="20" t="str">
        <f t="shared" si="0"/>
        <v>Recurso M5A</v>
      </c>
      <c r="D15" s="63" t="s">
        <v>194</v>
      </c>
      <c r="E15" s="63" t="s">
        <v>155</v>
      </c>
      <c r="F15" s="13" t="str">
        <f t="shared" ca="1" si="4"/>
        <v>CS_06_12_CO_REC140_IMG06n.png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CS_06_12_CO_REC140_IMG06a.png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198</v>
      </c>
      <c r="K15" s="66"/>
      <c r="O15" s="2" t="str">
        <f>'Definición técnica de imagenes'!A24</f>
        <v>F6B</v>
      </c>
    </row>
    <row r="16" spans="1:16" s="11" customFormat="1" ht="40.5" x14ac:dyDescent="0.3">
      <c r="A16" s="12" t="str">
        <f t="shared" si="3"/>
        <v>IMG07</v>
      </c>
      <c r="B16" s="81" t="s">
        <v>199</v>
      </c>
      <c r="C16" s="20" t="str">
        <f t="shared" si="0"/>
        <v>Recurso M5A</v>
      </c>
      <c r="D16" s="63" t="s">
        <v>190</v>
      </c>
      <c r="E16" s="63" t="s">
        <v>155</v>
      </c>
      <c r="F16" s="13" t="str">
        <f t="shared" ca="1" si="4"/>
        <v>CS_06_12_CO_REC140_IMG07n.png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CS_06_12_CO_REC140_IMG07a.png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200</v>
      </c>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6" r:id="rId1" display="http://www.lablaa.org/blaavirtual/ninos/muisca/images/muis6.jpg"/>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7" t="s">
        <v>38</v>
      </c>
      <c r="B1" s="98"/>
      <c r="C1" s="98"/>
      <c r="D1" s="98"/>
      <c r="E1" s="98"/>
      <c r="F1" s="99"/>
    </row>
    <row r="2" spans="1:11" x14ac:dyDescent="0.25">
      <c r="A2" s="30" t="s">
        <v>42</v>
      </c>
      <c r="B2" s="31"/>
      <c r="C2" s="100" t="s">
        <v>13</v>
      </c>
      <c r="D2" s="101"/>
      <c r="E2" s="102"/>
      <c r="F2" s="32"/>
    </row>
    <row r="3" spans="1:11" ht="63" x14ac:dyDescent="0.25">
      <c r="A3" s="33" t="s">
        <v>43</v>
      </c>
      <c r="B3" s="31"/>
      <c r="C3" s="106" t="s">
        <v>14</v>
      </c>
      <c r="D3" s="107"/>
      <c r="E3" s="108"/>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9" t="str">
        <f>CONCATENATE(H21,"_",I21,"_",J21,"_CO")</f>
        <v>LE_07_04_CO</v>
      </c>
      <c r="E5" s="110"/>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5" t="str">
        <f>CONCATENATE("SolicitudGrafica_",D5,".xls")</f>
        <v>SolicitudGrafica_LE_07_04_CO.xls</v>
      </c>
      <c r="E7" s="95"/>
      <c r="F7" s="96"/>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7" t="s">
        <v>41</v>
      </c>
      <c r="B13" s="98"/>
      <c r="C13" s="98"/>
      <c r="D13" s="98"/>
      <c r="E13" s="98"/>
      <c r="F13" s="99"/>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100" t="s">
        <v>49</v>
      </c>
      <c r="D15" s="101"/>
      <c r="E15" s="101"/>
      <c r="F15" s="102"/>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3" t="str">
        <f>CONCATENATE(H21,"_",I21,"_",J21,"_",K45)</f>
        <v>LE_07_04_REC10</v>
      </c>
      <c r="E17" s="104"/>
      <c r="F17" s="105"/>
      <c r="J17" s="22">
        <v>14</v>
      </c>
      <c r="K17" s="22">
        <v>14</v>
      </c>
    </row>
    <row r="18" spans="1:11" ht="79.5" thickBot="1" x14ac:dyDescent="0.3">
      <c r="A18" s="33" t="s">
        <v>48</v>
      </c>
      <c r="B18" s="31"/>
      <c r="C18" s="59" t="s">
        <v>120</v>
      </c>
      <c r="D18" s="95" t="str">
        <f>CONCATENATE("SolicitudGrafica_",D17,".xls")</f>
        <v>SolicitudGrafica_LE_07_04_REC10.xls</v>
      </c>
      <c r="E18" s="95"/>
      <c r="F18" s="96"/>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2" t="s">
        <v>56</v>
      </c>
      <c r="B1" s="112" t="s">
        <v>149</v>
      </c>
      <c r="C1" s="112" t="s">
        <v>63</v>
      </c>
      <c r="D1" s="112" t="s">
        <v>64</v>
      </c>
      <c r="E1" s="112" t="s">
        <v>5</v>
      </c>
      <c r="F1" s="112" t="s">
        <v>65</v>
      </c>
      <c r="G1" s="112" t="s">
        <v>66</v>
      </c>
      <c r="H1" s="111" t="s">
        <v>68</v>
      </c>
      <c r="I1" s="111"/>
    </row>
    <row r="2" spans="1:10" x14ac:dyDescent="0.25">
      <c r="A2" s="112"/>
      <c r="B2" s="112"/>
      <c r="C2" s="112"/>
      <c r="D2" s="112"/>
      <c r="E2" s="112"/>
      <c r="F2" s="112"/>
      <c r="G2" s="112"/>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2016-03-16T21:58:18Z</dcterms:modified>
</cp:coreProperties>
</file>