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GitHub\CienciasSociales\fuentes\contenidos\grado10\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22" i="1"/>
  <c r="I23" i="1"/>
  <c r="I25" i="1"/>
  <c r="I26" i="1"/>
  <c r="I27" i="1"/>
  <c r="I28" i="1"/>
  <c r="I29" i="1"/>
  <c r="I31" i="1"/>
  <c r="I32" i="1"/>
  <c r="I33" i="1"/>
  <c r="I34" i="1"/>
  <c r="I35" i="1"/>
  <c r="I36" i="1"/>
  <c r="I37"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0" i="1"/>
  <c r="H11" i="1"/>
  <c r="H12" i="1"/>
  <c r="H13" i="1"/>
  <c r="H22" i="1"/>
  <c r="H23" i="1"/>
  <c r="H25" i="1"/>
  <c r="H26" i="1"/>
  <c r="H27" i="1"/>
  <c r="H28" i="1"/>
  <c r="H29" i="1"/>
  <c r="H31" i="1"/>
  <c r="H32" i="1"/>
  <c r="H33" i="1"/>
  <c r="H34" i="1"/>
  <c r="H35" i="1"/>
  <c r="H36" i="1"/>
  <c r="H37"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0" i="1"/>
  <c r="D18" i="2"/>
  <c r="D7" i="2"/>
  <c r="G11" i="1"/>
  <c r="G12" i="1"/>
  <c r="G13" i="1"/>
  <c r="G22" i="1"/>
  <c r="G23" i="1"/>
  <c r="G25" i="1"/>
  <c r="G26" i="1"/>
  <c r="G27" i="1"/>
  <c r="G28" i="1"/>
  <c r="G29" i="1"/>
  <c r="G31" i="1"/>
  <c r="G32" i="1"/>
  <c r="G33" i="1"/>
  <c r="G34" i="1"/>
  <c r="G35" i="1"/>
  <c r="G36" i="1"/>
  <c r="G37" i="1"/>
  <c r="G39" i="1"/>
  <c r="G40" i="1"/>
  <c r="G41" i="1"/>
  <c r="G42" i="1"/>
  <c r="G43" i="1"/>
  <c r="G44" i="1"/>
  <c r="G45" i="1"/>
  <c r="G46" i="1"/>
  <c r="G47" i="1"/>
  <c r="G48" i="1"/>
  <c r="G49" i="1"/>
  <c r="G50"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5" i="1"/>
  <c r="I21" i="2"/>
  <c r="K45" i="2"/>
  <c r="H21" i="2"/>
  <c r="J21" i="2"/>
  <c r="D17" i="2"/>
  <c r="D5" i="2"/>
  <c r="G10" i="1"/>
</calcChain>
</file>

<file path=xl/sharedStrings.xml><?xml version="1.0" encoding="utf-8"?>
<sst xmlns="http://schemas.openxmlformats.org/spreadsheetml/2006/main" count="446" uniqueCount="273">
  <si>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</si>
  <si>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</si>
  <si>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</si>
  <si>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</si>
  <si>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</si>
  <si>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</si>
  <si>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</si>
  <si>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</si>
  <si>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</si>
  <si>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</si>
  <si>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</si>
  <si>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</si>
  <si>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</si>
  <si>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</si>
  <si>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</si>
  <si>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</si>
  <si>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</si>
  <si>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</si>
  <si>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</si>
  <si>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</si>
  <si>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</si>
  <si>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</si>
  <si>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</si>
  <si>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</si>
  <si>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</si>
  <si>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</si>
  <si>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</si>
  <si>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</si>
  <si>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</si>
  <si>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</si>
  <si>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</si>
  <si>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</si>
  <si>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</si>
  <si>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</si>
  <si>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</si>
  <si>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</si>
  <si>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</si>
  <si>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</si>
  <si>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</si>
  <si>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</si>
  <si>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</si>
  <si>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</si>
  <si>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</si>
  <si>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</si>
  <si>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</si>
  <si>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</si>
  <si>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</si>
  <si>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</si>
  <si>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</si>
  <si>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</si>
  <si>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</si>
  <si>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</si>
  <si>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</si>
  <si>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</si>
  <si>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</si>
  <si>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</si>
  <si>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</si>
  <si>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</si>
  <si>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</si>
  <si>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</si>
  <si>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</si>
  <si>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</si>
  <si>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</si>
  <si>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</si>
  <si>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</si>
  <si>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</si>
  <si>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</si>
  <si>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</si>
  <si>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</si>
  <si>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</si>
  <si>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</si>
  <si>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</si>
  <si>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</si>
  <si>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</si>
  <si>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</si>
  <si>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</si>
  <si>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</si>
  <si>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</si>
  <si>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</si>
  <si>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</si>
  <si>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</si>
  <si>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</si>
  <si>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</si>
  <si>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</si>
  <si>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</si>
  <si>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</si>
  <si>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</si>
  <si>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</si>
  <si>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</si>
  <si>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</si>
  <si>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</si>
  <si>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</si>
  <si>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</si>
  <si>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</si>
  <si>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</si>
  <si>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</si>
  <si>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</si>
  <si>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</si>
  <si>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</si>
  <si>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</si>
  <si>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</si>
  <si>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</si>
  <si>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</si>
  <si>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</si>
  <si>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</si>
  <si>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</si>
  <si>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</si>
  <si>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</si>
  <si>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</si>
  <si>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</si>
  <si>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</si>
  <si>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</si>
  <si>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</si>
  <si>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</si>
  <si>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</si>
  <si>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</si>
  <si>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</si>
  <si>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</si>
  <si>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</si>
  <si>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</si>
  <si>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</si>
  <si>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</si>
  <si>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</si>
  <si>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</si>
  <si>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</si>
  <si>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</si>
  <si>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</si>
  <si>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</si>
  <si>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</si>
  <si>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</si>
  <si>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</si>
  <si>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</si>
  <si>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</si>
  <si>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</si>
  <si>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</si>
  <si>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</si>
  <si>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</si>
  <si>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</si>
  <si>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</si>
  <si>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</si>
  <si>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</si>
  <si>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</si>
  <si>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</si>
  <si>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</si>
  <si>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</si>
  <si>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</si>
  <si>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 López</t>
  </si>
  <si>
    <t>CS_10_01_CO</t>
  </si>
  <si>
    <t>F01</t>
  </si>
  <si>
    <t>F02</t>
  </si>
  <si>
    <t>F03</t>
  </si>
  <si>
    <t>F04</t>
  </si>
  <si>
    <t>F05</t>
  </si>
  <si>
    <t>F06</t>
  </si>
  <si>
    <t>F07</t>
  </si>
  <si>
    <t>F08</t>
  </si>
  <si>
    <t>F09</t>
  </si>
  <si>
    <t>F10</t>
  </si>
  <si>
    <t>F11</t>
  </si>
  <si>
    <t>F12</t>
  </si>
  <si>
    <t>F14</t>
  </si>
  <si>
    <t>F15</t>
  </si>
  <si>
    <t>F16</t>
  </si>
  <si>
    <t>F17</t>
  </si>
  <si>
    <t>F18</t>
  </si>
  <si>
    <t>F19</t>
  </si>
  <si>
    <t>Fotografía</t>
  </si>
  <si>
    <t>Horizontal</t>
  </si>
  <si>
    <t>CS_10_01_CO_IMG01</t>
  </si>
  <si>
    <t>Caricatura sobre la Guerra Fría</t>
  </si>
  <si>
    <t>http://www.google.com.co/imgres?imgurl=http://historia1imagen.files.wordpress.com/2013/06/guerra-fria.jpg&amp;imgrefurl=http://historia1imagen.cl/guerra-fria/&amp;h=476&amp;w=544&amp;tbnid=-  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xBntLZd6KTDXM:&amp;zoom=1&amp;docid=J2VCeC8o2YmSvM&amp;ei=QFDlVLqlLYSnNpS7grAL&amp;tbm=isch&amp;ved=0CCsQMygSMBI</t>
  </si>
  <si>
    <t>https://cuadernodelprofe.files.wordpress.com/2014/12/mapa_union_europea.gif</t>
  </si>
  <si>
    <t>CS_10_01_CO_IMG02</t>
  </si>
  <si>
    <t>http://www.google.com.co/imgres?imgurl=http://www.esquerda.net/sites/default/files/mapa_de_la_urss_0.jpg&amp;imgrefurl=http://www.esquerda.net/artigos/270&amp;h=542&amp;w=829&amp;tbnid=ANFTAeHdhQE2DM:&amp;zoom=1&amp;docid=zCnmnzvwHI4MyM&amp;ei=gkvlVJu8MomUNriXg6gK&amp;tbm=isch&amp;ved=0CBwQMygBMAE</t>
  </si>
  <si>
    <t>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t>
  </si>
  <si>
    <t>CS_10_01_CO_IMG03</t>
  </si>
  <si>
    <t>http://www.google.com.co/imgres?imgurl=https://forocatolico.files.wordpress.com/2012/09/regan-and-gorbachev.jpg%253Fw%253D600%2526h%253D321&amp;imgrefurl=https://forocatolico.wordpress.com/page/100/&amp;h=321&amp;w=600&amp;tbnid=yi3O1cxriKFBMM:&amp;zoom=1&amp;docid=x4KyGTHteM09uM&amp;ei=z0zlVOulCcq-ggTI5oGYCw&amp;tbm=isch&amp;ved=0CCkQMygOMA4</t>
  </si>
  <si>
    <t>Firma del final de la Guerra Fría por parte de Gorbachov y Reagan.</t>
  </si>
  <si>
    <t>CS_10_01_CO_IMG04</t>
  </si>
  <si>
    <t>CS_10_01_CO_IMG05</t>
  </si>
  <si>
    <t>Mapa político de la antigua Unión Soviética</t>
  </si>
  <si>
    <t>http://www.google.com.co/imgres?imgurl=http://www.aporrea.org/imagenes/2015/01/rusia-limites_mapa.jpg&amp;imgrefurl=http://www.aporrea.org/internacionales/n264360.html&amp;h=403&amp;w=625&amp;tbnid=sFuNLcpCyFQ-YM:&amp;zoom=1&amp;docid=Qg1zGcXyxh0z-M&amp;ei=aUzlVJuTMsK7ggTYoIKoBg&amp;tbm=isch&amp;ved=0CCUQMygMMAw</t>
  </si>
  <si>
    <t>CS_10_01_CO_IMG06</t>
  </si>
  <si>
    <t>Mapa político actual de lo que fue la Unión Soviética</t>
  </si>
  <si>
    <t>https://adribosch.files.wordpress.com/2011/11/muro_mapa2.gif</t>
  </si>
  <si>
    <t>CS_10_01_CO_IMG07</t>
  </si>
  <si>
    <t>Mapa de Berlín en el que se vea cómo la ciudad fue dividida por el muro.</t>
  </si>
  <si>
    <t>http://static.comicvine.com/uploads/original/5/50734/1377750-mao4.jpg</t>
  </si>
  <si>
    <t>CS_10_01_CO_IMG08</t>
  </si>
  <si>
    <t>Mao Tse Tung</t>
  </si>
  <si>
    <t>http://www.google.com.co/imgres?imgurl=http://asiapacifico.utadeo.edu.co/wp-content/uploads/2013/07/BatCol-Old-Baldy-2.jpg&amp;imgrefurl=http://asiapacifico.utadeo.edu.co/?p%3D10159&amp;h=336&amp;w=421&amp;tbnid=9-opuoNsP_5jwM:&amp;zoom=1&amp;docid=PC0eSca9-McdHM&amp;ei=9HjoVPToC4XggwTk5oGoCg&amp;tbm=isch&amp;ved=0CB0QMygCMAI</t>
  </si>
  <si>
    <t>CS_10_01_CO_IMG09</t>
  </si>
  <si>
    <t>Facsimil de El Espectador sobre el batallón Colombia en Corea.</t>
  </si>
  <si>
    <t>https://andreshistoriador.files.wordpress.com/2012/10/participacion-20-el_general_palania1.jpg</t>
  </si>
  <si>
    <t>CS_10_01_CO_IMG10</t>
  </si>
  <si>
    <t>Soldados del Batallón Colombia en la Guerra de Corea.</t>
  </si>
  <si>
    <t>http://www.google.com.co/imgres?imgurl=http://www.ciaramc.org/ciar/imagenes/imgBoletines/bol541/clip_image009.gif&amp;imgrefurl=http://consciencia-verdad.blogspot.com/2014/07/el-reparto-de-irak-y-el-oriente-medio.html&amp;h=465&amp;w=641&amp;tbnid=DpPOipA_-pGrtM:&amp;zoom=1&amp;docid=xqtvLpUzwJH9JM&amp;ei=e3voVLHZBImlNtHcgdgO&amp;tbm=isch&amp;ved=0CBwQMygBMAE</t>
  </si>
  <si>
    <t>CS_10_01_CO_IMG11</t>
  </si>
  <si>
    <t>Medio Oriente antes de la segunda guerra mundial.</t>
  </si>
  <si>
    <t>http://laguerrafria.wikispaces.com/file/view/mapa2.gif/147208629/523x331/mapa2.gif</t>
  </si>
  <si>
    <t>CS_10_01_CO_IMG12</t>
  </si>
  <si>
    <t>Medio Oriente después de la segunda guerra mundial</t>
  </si>
  <si>
    <t>http://4.bp.blogspot.com/-QhjPM-bXrsk/TdVymPvQZfI/AAAAAAAAA2E/Rp33u4x4Gp8/s1600/mapa-vietnam1.png</t>
  </si>
  <si>
    <t>CS_10_01_CO_IMG13</t>
  </si>
  <si>
    <t>Mapa de la guerra de Vietnam.</t>
  </si>
  <si>
    <t>https://arwyn06.files.wordpress.com/2008/11/vietnam.jpg</t>
  </si>
  <si>
    <t>CS_10_01_CO_IMG14</t>
  </si>
  <si>
    <r>
      <t xml:space="preserve">Bombardeo con napalm </t>
    </r>
    <r>
      <rPr>
        <sz val="12"/>
        <color theme="1"/>
        <rFont val="Times New Roman"/>
        <family val="1"/>
      </rPr>
      <t>sobre un poblado vietnamita</t>
    </r>
  </si>
  <si>
    <t>http://cache.pakistantoday.com.pk/Khomenei.jpg</t>
  </si>
  <si>
    <t>CS_10_01_CO_IMG15</t>
  </si>
  <si>
    <t>Ruhollah Khomeini.</t>
  </si>
  <si>
    <t>http://c0364889.cdn2.cloudfiles.rackspacecloud.com/wp-content/uploads/2013/04/MAPA-DE-IRAN.gif</t>
  </si>
  <si>
    <t>CS_10_01_CO_IMG16</t>
  </si>
  <si>
    <t>Mapa de Irán.</t>
  </si>
  <si>
    <t>http://upload.wikimedia.org/wikipedia/commons/3/3a/August_1985_Muja.jpg</t>
  </si>
  <si>
    <t>CS_10_01_CO_IMG17</t>
  </si>
  <si>
    <t>Fundamentalistas musulmanes.</t>
  </si>
  <si>
    <t>http://imagenes.lavanguardia.es/lavanguardia/img/20100322/txmapasiacen23031011.JPG</t>
  </si>
  <si>
    <t>CS_10_01_CO_IMG18</t>
  </si>
  <si>
    <t>Mapa de Afganistán dividido entre Estados Unidos y la urss</t>
  </si>
  <si>
    <t>http://4.bp.blogspot.com/-RgwG5sWAiZo/Uk9AlPLb9nI/AAAAAAAAAXM/6C6pAjFF1cI/s1600/MKGandhi.jpg</t>
  </si>
  <si>
    <t>F20</t>
  </si>
  <si>
    <t>F21</t>
  </si>
  <si>
    <t>F22</t>
  </si>
  <si>
    <t>F23</t>
  </si>
  <si>
    <t>F32</t>
  </si>
  <si>
    <t>F33</t>
  </si>
  <si>
    <t>CS_10_01_CO_IMG19</t>
  </si>
  <si>
    <t>Líderes de la descolonización durante la Guerra Fría.</t>
  </si>
  <si>
    <t>http://www.biografiasyvidas.com/biografia/n/fotos/nasser_2.jpg</t>
  </si>
  <si>
    <t>CS_10_01_CO_IMG20</t>
  </si>
  <si>
    <t>Gamal Abdel Nasser, líder egípcio.</t>
  </si>
  <si>
    <t>http://1.bp.blogspot.com/-MUJwIXklTbs/UieKreRcyNI/AAAAAAAAACU/vpu0-37Smt8/s1600/Descolonizacion+de+Africa+mapa.jpg</t>
  </si>
  <si>
    <t>CS_10_01_CO_IMG21</t>
  </si>
  <si>
    <t>La descolonización en África.</t>
  </si>
  <si>
    <t>http://e-ducativa.catedu.es/44700165/aula/archivos/repositorio/500/630/html/Contenido_Unidad04_CCSS4ESO/imagenes/104.jpg</t>
  </si>
  <si>
    <t>CS_10_01_CO_IMG22</t>
  </si>
  <si>
    <t>Descolonización en Asia.</t>
  </si>
  <si>
    <t>CS_10_01_CO_IMG23</t>
  </si>
  <si>
    <t>Mapa de la Unión Europea.</t>
  </si>
  <si>
    <t>F24</t>
  </si>
  <si>
    <t>F25</t>
  </si>
  <si>
    <t>F26</t>
  </si>
  <si>
    <t>F27</t>
  </si>
  <si>
    <t>F28</t>
  </si>
  <si>
    <t>F29</t>
  </si>
  <si>
    <t>F30</t>
  </si>
  <si>
    <t>F31</t>
  </si>
  <si>
    <t>F34</t>
  </si>
  <si>
    <t xml:space="preserve">http://upload.wikimedia.org/wikipedia/commons/d/d2/Yalta_summit_1945_with_Churchill,_Roosevelt,_Stalin.jpg (Churchil, Stalin, Roosevalt, protagonistas de la Segunda Guerra Mundial y de la Guerra fría); </t>
  </si>
  <si>
    <t>http://img.desmotivaciones.es/201301/FidelyelCheinedita.jpg (Castro y el Che, figuras de la Guerra Fría en América Latina); http://upload.wikimedia.org/wikipedia/commons/7/7e/John_Kennedy,_Nikita_Khrushchev_1961.jpg (John Kennedy, Nikita Khrushchev)</t>
  </si>
  <si>
    <r>
      <t xml:space="preserve">Galería de fotos de los siguientes políticos: </t>
    </r>
    <r>
      <rPr>
        <sz val="12"/>
        <color theme="1"/>
        <rFont val="Times New Roman"/>
        <family val="1"/>
      </rPr>
      <t xml:space="preserve">Churchil, Stalin, Roosevalt, Marshall, </t>
    </r>
  </si>
  <si>
    <t>Fidel Castro, Che Guevara, Kennedy, Nikita Krushev</t>
  </si>
  <si>
    <t>http://www.shutterstock.com/cat.mhtml?searchterm=cortina%20de%20hierro&amp;autocomplete_id=142972510085113220000&amp;language=es&amp;lang=es&amp;search_source=&amp;safesearch=1&amp;version=llv1&amp;media_type=&amp;page=1&amp;inline=237232840</t>
  </si>
  <si>
    <t xml:space="preserve">Fotografía de control policial </t>
  </si>
  <si>
    <t>http://www.shutterstock.com/cat.mhtml?lang=es&amp;language=es&amp;ref_site=photo&amp;search_source=search_form&amp;version=llv1&amp;anyorall=all&amp;safesearch=1&amp;use_local_boost=1&amp;search_tracking_id=sz0Q8cVoN1MZLDqeQFqTpA&amp;searchterm=URSS&amp;show_color_wheel=1&amp;orient=&amp;commercial_ok=&amp;media_type=images&amp;search_cat=&amp;searchtermx=&amp;photographer_name=&amp;people_gender=&amp;people_age=&amp;people_ethnicity=&amp;people_number=&amp;color=&amp;page=1&amp;inline=218932498</t>
  </si>
  <si>
    <t xml:space="preserve">Fotografía turística de la URSS </t>
  </si>
  <si>
    <t>http://thumb7.shutterstock.com/display_pic_with_logo/5914/5914,1119356335,1/stock-photo-romanian-communist-peasants-working-on-field-383261.jpg</t>
  </si>
  <si>
    <t>Campesinos en la urss</t>
  </si>
  <si>
    <t>http://thumb101.shutterstock.com/display_pic_with_logo/5225/166423973/stock-photo-petrozavodsk-russia-may-members-of-the-communist-party-rally-near-the-monument-to-lenin-by-166423973.jpg</t>
  </si>
  <si>
    <t>Miembros del partido comunista soviético</t>
  </si>
  <si>
    <t>http://thumb9.shutterstock.com/display_pic_with_logo/2864470/254323222/stock-photo-lenin-monument-in-kharkov-which-was-demolished-in-under-the-bright-winter-sky-until-it-254323222.jpg</t>
  </si>
  <si>
    <t>Monumento de Lenin</t>
  </si>
  <si>
    <t>http://thumb1.shutterstock.com/display_pic_with_logo/51142/51142,1178608277,4/stock-photo-old-rocket-installation-in-a-museum-of-arms-3251682.jpg</t>
  </si>
  <si>
    <t>Misiles nucleares</t>
  </si>
  <si>
    <t>http://thumb1.shutterstock.com/display_pic_with_logo/117589/141337504/stock-photo-oil-and-gas-industry-work-of-oil-pump-jack-on-a-oil-field-winter-extraction-of-oil-oil-industry-141337504.jpg</t>
  </si>
  <si>
    <t>Pozo petrolero en Rusia</t>
  </si>
  <si>
    <t>http://thumb7.shutterstock.com/display_pic_with_logo/434719/198363935/stock-photo-berlin-germany-june-people-watching-to-berlin-wall-on-june-berlin-germany-198363935.jpg</t>
  </si>
  <si>
    <t>Muro de Berlín</t>
  </si>
  <si>
    <t>Imagen de la Franja de Gaza</t>
  </si>
  <si>
    <t>http://thumb7.shutterstock.com/display_pic_with_logo/1288117/204436981/stock-photo--jewish-conflicts-in-jerusalem-rock-dome-on-the-temple-mount-in-jerusalem-in-israel-with-behind-204436981.jpg</t>
  </si>
  <si>
    <t>Imagen de Nehru y Ghandi</t>
  </si>
  <si>
    <t>http://thumb101.shutterstock.com/display_pic_with_logo/853195/207003697/stock-photo-india-circa-a-stamp-printed-in-india-shows-gandhi-and-nehru-circa-207003697.jpg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</si>
</sst>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9">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sz val="12"/>
      <color rgb="FFFF0000"/>
      <name val="Times New Roman"/>
      <family val="1"/>
    </font>
    <font>
      <b/>
      <sz val="11"/>
      <color rgb="FF000000"/>
      <name val="Times New Roman"/>
      <family val="1"/>
    </font>
    <font>
      <sz val="12"/>
      <color theme="1"/>
      <name val="Cambria"/>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4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indexed="64"/>
      </left>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6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3" fillId="0" borderId="0" xfId="0" applyFont="1"/>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4" fillId="0" borderId="0" xfId="0" applyFont="1"/>
    <xf numFmtId="0" fontId="25" fillId="0" borderId="0" xfId="0" applyFont="1"/>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9" fillId="0" borderId="24" xfId="0" applyNumberFormat="1" applyFont="1" applyFill="1" applyBorder="1" applyAlignment="1">
      <alignment vertical="center" wrapText="1"/>
    </xf>
    <xf numFmtId="1" fontId="2" fillId="0" borderId="24" xfId="0" applyNumberFormat="1" applyFont="1" applyFill="1" applyBorder="1" applyAlignment="1">
      <alignment vertical="center" wrapText="1"/>
    </xf>
    <xf numFmtId="1" fontId="2" fillId="0" borderId="25" xfId="0" applyNumberFormat="1" applyFont="1" applyFill="1" applyBorder="1" applyAlignment="1">
      <alignment horizontal="left" vertical="center" wrapText="1"/>
    </xf>
    <xf numFmtId="1" fontId="2" fillId="0" borderId="25" xfId="0" applyNumberFormat="1" applyFont="1" applyFill="1" applyBorder="1" applyAlignment="1">
      <alignment vertical="center" wrapText="1"/>
    </xf>
    <xf numFmtId="0" fontId="4" fillId="0" borderId="5" xfId="51" applyBorder="1" applyAlignment="1">
      <alignment vertical="center"/>
    </xf>
    <xf numFmtId="0" fontId="22" fillId="0" borderId="5" xfId="0" applyFont="1" applyBorder="1"/>
    <xf numFmtId="0" fontId="4" fillId="0" borderId="5" xfId="51" applyBorder="1"/>
    <xf numFmtId="0" fontId="2" fillId="0" borderId="25" xfId="0" applyFont="1" applyFill="1" applyBorder="1" applyAlignment="1">
      <alignment vertical="center" wrapText="1"/>
    </xf>
    <xf numFmtId="1" fontId="9" fillId="0" borderId="36" xfId="0" applyNumberFormat="1" applyFont="1" applyFill="1" applyBorder="1" applyAlignment="1">
      <alignment horizontal="left" vertical="center" wrapText="1"/>
    </xf>
    <xf numFmtId="0" fontId="9" fillId="0" borderId="36" xfId="0" applyFont="1" applyFill="1" applyBorder="1" applyAlignment="1">
      <alignment vertical="center" wrapText="1"/>
    </xf>
    <xf numFmtId="0" fontId="2" fillId="0" borderId="36" xfId="0" applyFont="1" applyFill="1" applyBorder="1" applyAlignment="1">
      <alignment vertical="center" wrapText="1"/>
    </xf>
    <xf numFmtId="0" fontId="24" fillId="0" borderId="5" xfId="0" applyFont="1" applyBorder="1"/>
    <xf numFmtId="0" fontId="27" fillId="0" borderId="5" xfId="0" applyFont="1" applyBorder="1" applyAlignment="1">
      <alignment vertical="center" wrapText="1"/>
    </xf>
    <xf numFmtId="0" fontId="3" fillId="5" borderId="37" xfId="0" applyFont="1" applyFill="1" applyBorder="1" applyAlignment="1">
      <alignment horizontal="center" vertical="center" wrapText="1"/>
    </xf>
    <xf numFmtId="0" fontId="3" fillId="5" borderId="37" xfId="0" applyFont="1" applyFill="1" applyBorder="1" applyAlignment="1">
      <alignment horizontal="center" vertical="center"/>
    </xf>
    <xf numFmtId="0" fontId="26" fillId="0" borderId="5" xfId="0" applyFont="1" applyBorder="1"/>
    <xf numFmtId="0" fontId="4" fillId="0" borderId="5" xfId="51" applyFill="1" applyBorder="1" applyAlignment="1">
      <alignment horizontal="left" wrapText="1"/>
    </xf>
    <xf numFmtId="0" fontId="9" fillId="9" borderId="5" xfId="0" applyFont="1" applyFill="1" applyBorder="1"/>
    <xf numFmtId="0" fontId="2" fillId="9" borderId="5" xfId="0" applyFont="1" applyFill="1" applyBorder="1"/>
    <xf numFmtId="0" fontId="2" fillId="9" borderId="0" xfId="0" applyFont="1" applyFill="1" applyBorder="1" applyAlignment="1">
      <alignment wrapText="1"/>
    </xf>
    <xf numFmtId="1" fontId="9" fillId="9" borderId="24" xfId="0" applyNumberFormat="1" applyFont="1" applyFill="1" applyBorder="1" applyAlignment="1">
      <alignment vertical="center" wrapText="1"/>
    </xf>
    <xf numFmtId="0" fontId="4" fillId="9" borderId="5" xfId="51" applyFill="1" applyBorder="1" applyAlignment="1">
      <alignment vertical="center"/>
    </xf>
    <xf numFmtId="1" fontId="9" fillId="9" borderId="5" xfId="0" applyNumberFormat="1" applyFont="1" applyFill="1" applyBorder="1" applyAlignment="1">
      <alignment horizontal="left" vertical="center" wrapText="1"/>
    </xf>
    <xf numFmtId="0" fontId="9" fillId="9" borderId="5" xfId="0" applyFont="1" applyFill="1" applyBorder="1" applyAlignment="1">
      <alignment vertical="center" wrapText="1"/>
    </xf>
    <xf numFmtId="0" fontId="24" fillId="9" borderId="5" xfId="0" applyFont="1" applyFill="1" applyBorder="1"/>
    <xf numFmtId="0" fontId="2" fillId="9" borderId="5" xfId="0" applyFont="1" applyFill="1" applyBorder="1" applyAlignment="1">
      <alignment vertical="center" wrapText="1"/>
    </xf>
    <xf numFmtId="0" fontId="2" fillId="9" borderId="25" xfId="0" applyFont="1" applyFill="1" applyBorder="1" applyAlignment="1">
      <alignment vertical="center" wrapText="1"/>
    </xf>
    <xf numFmtId="0" fontId="25" fillId="9" borderId="0" xfId="0" applyFont="1" applyFill="1"/>
    <xf numFmtId="0" fontId="6" fillId="9" borderId="5" xfId="0" applyFont="1" applyFill="1" applyBorder="1" applyAlignment="1">
      <alignment wrapText="1"/>
    </xf>
    <xf numFmtId="0" fontId="22" fillId="9" borderId="0" xfId="0" applyFont="1" applyFill="1"/>
    <xf numFmtId="1" fontId="9" fillId="0" borderId="27" xfId="0" applyNumberFormat="1" applyFont="1" applyFill="1" applyBorder="1" applyAlignment="1">
      <alignment vertical="center" wrapText="1"/>
    </xf>
    <xf numFmtId="0" fontId="14" fillId="0" borderId="36" xfId="0" applyFont="1" applyFill="1" applyBorder="1" applyAlignment="1">
      <alignment horizontal="left" wrapText="1"/>
    </xf>
    <xf numFmtId="0" fontId="24" fillId="0" borderId="36" xfId="0" applyFont="1" applyBorder="1"/>
    <xf numFmtId="0" fontId="2" fillId="0" borderId="26" xfId="0" applyFont="1" applyFill="1" applyBorder="1" applyAlignment="1">
      <alignment vertical="center" wrapText="1"/>
    </xf>
    <xf numFmtId="0" fontId="6" fillId="0" borderId="36" xfId="0" applyFont="1" applyBorder="1" applyAlignment="1">
      <alignment wrapText="1"/>
    </xf>
    <xf numFmtId="1" fontId="9" fillId="0" borderId="38" xfId="0" applyNumberFormat="1" applyFont="1" applyFill="1" applyBorder="1" applyAlignment="1">
      <alignment vertical="center" wrapText="1"/>
    </xf>
    <xf numFmtId="0" fontId="4" fillId="0" borderId="39" xfId="51" applyBorder="1" applyAlignment="1">
      <alignment vertical="center"/>
    </xf>
    <xf numFmtId="1" fontId="9" fillId="0" borderId="39" xfId="0" applyNumberFormat="1" applyFont="1" applyFill="1" applyBorder="1" applyAlignment="1">
      <alignment horizontal="left" vertical="center" wrapText="1"/>
    </xf>
    <xf numFmtId="0" fontId="9" fillId="0" borderId="39" xfId="0" applyFont="1" applyFill="1" applyBorder="1" applyAlignment="1">
      <alignment vertical="center" wrapText="1"/>
    </xf>
    <xf numFmtId="0" fontId="24" fillId="0" borderId="39" xfId="0" applyFont="1" applyBorder="1"/>
    <xf numFmtId="0" fontId="2" fillId="0" borderId="39" xfId="0" applyFont="1" applyFill="1" applyBorder="1" applyAlignment="1">
      <alignment vertical="center" wrapText="1"/>
    </xf>
    <xf numFmtId="0" fontId="2" fillId="0" borderId="40" xfId="0" applyFont="1" applyFill="1" applyBorder="1" applyAlignment="1">
      <alignment vertical="center" wrapText="1"/>
    </xf>
    <xf numFmtId="0" fontId="6" fillId="0" borderId="39" xfId="0" applyFont="1" applyBorder="1" applyAlignment="1">
      <alignment wrapText="1"/>
    </xf>
    <xf numFmtId="0" fontId="28" fillId="9" borderId="5" xfId="0" applyFont="1" applyFill="1" applyBorder="1"/>
    <xf numFmtId="0" fontId="2" fillId="9" borderId="5" xfId="0" applyFont="1" applyFill="1" applyBorder="1" applyAlignment="1">
      <alignment wrapText="1"/>
    </xf>
    <xf numFmtId="1" fontId="9" fillId="9" borderId="5" xfId="0" applyNumberFormat="1" applyFont="1" applyFill="1" applyBorder="1" applyAlignment="1">
      <alignment vertical="center" wrapText="1"/>
    </xf>
    <xf numFmtId="0" fontId="22" fillId="9" borderId="5" xfId="0" applyFont="1" applyFill="1" applyBorder="1"/>
    <xf numFmtId="0" fontId="25" fillId="9" borderId="5" xfId="0" applyFont="1" applyFill="1" applyBorder="1"/>
    <xf numFmtId="0" fontId="7" fillId="9" borderId="5"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aguerrafria.wikispaces.com/file/view/mapa2.gif/147208629/523x331/mapa2.gif" TargetMode="External"/><Relationship Id="rId7" Type="http://schemas.openxmlformats.org/officeDocument/2006/relationships/printerSettings" Target="../printerSettings/printerSettings1.bin"/><Relationship Id="rId2" Type="http://schemas.openxmlformats.org/officeDocument/2006/relationships/hyperlink" Target="http://www.google.com.co/imgres?imgurl=http://www.esquerda.net/sites/default/files/mapa_de_la_urss_0.jpg&amp;imgrefurl=http://www.esquerda.net/artigos/270&amp;h=542&amp;w=829&amp;tbnid=ANFTAeHdhQE2DM:&amp;zoom=1&amp;docid=zCnmnzvwHI4MyM&amp;ei=gkvlVJu8MomUNriXg6gK&amp;tbm=isch&amp;ved=0CBwQM" TargetMode="External"/><Relationship Id="rId1" Type="http://schemas.openxmlformats.org/officeDocument/2006/relationships/hyperlink" Target="http://www.google.com.co/imgres?imgurl=http://historia1imagen.files.wordpress.com/2013/06/guerra-fria.jpg&amp;imgrefurl=http://historia1imagen.cl/guerra-fria/&amp;h=476&amp;w=544&amp;tbnid=-xBntLZd6KTDXM:&amp;zoom=1&amp;docid=J2VCeC8o2YmSvM&amp;ei=QFDlVLqlLYSnNpS7grAL&amp;tbm=isch&amp;ved=0C" TargetMode="External"/><Relationship Id="rId6" Type="http://schemas.openxmlformats.org/officeDocument/2006/relationships/hyperlink" Target="http://www.shutterstock.com/cat.mhtml?searchterm=cortina%20de%20hierro&amp;autocomplete_id=142972510085113220000&amp;language=es&amp;lang=es&amp;search_source=&amp;safesearch=1&amp;version=llv1&amp;media_type=&amp;page=1&amp;inline=237232840" TargetMode="External"/><Relationship Id="rId5" Type="http://schemas.openxmlformats.org/officeDocument/2006/relationships/hyperlink" Target="http://upload.wikimedia.org/wikipedia/commons/d/d2/Yalta_summit_1945_with_Churchill,_Roosevelt,_Stalin.jpg%20(Churchil,%20Stalin,%20Roosevalt,%20protagonistas%20de%20la%20Segunda%20Guerra%20Mundial%20y%20de%20la%20Guerra%20fr&#237;a);" TargetMode="External"/><Relationship Id="rId4" Type="http://schemas.openxmlformats.org/officeDocument/2006/relationships/hyperlink" Target="http://e-ducativa.catedu.es/44700165/aula/archivos/repositorio/500/630/html/Contenido_Unidad04_CCSS4ESO/imagenes/104.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9"/>
  <sheetViews>
    <sheetView showGridLines="0" tabSelected="1" zoomScale="120" zoomScaleNormal="120" zoomScalePageLayoutView="140" workbookViewId="0">
      <pane ySplit="9" topLeftCell="A10" activePane="bottomLeft" state="frozen"/>
      <selection pane="bottomLeft" activeCell="J43" sqref="J43"/>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0"/>
      <c r="I1" s="50"/>
      <c r="J1" s="15"/>
      <c r="K1" s="15"/>
    </row>
    <row r="2" spans="1:16" ht="15.75">
      <c r="A2" s="1"/>
      <c r="B2" s="3" t="s">
        <v>129</v>
      </c>
      <c r="C2" s="88" t="s">
        <v>23</v>
      </c>
      <c r="D2" s="89"/>
      <c r="F2" s="81" t="s">
        <v>0</v>
      </c>
      <c r="G2" s="82"/>
      <c r="H2" s="50"/>
      <c r="I2" s="50"/>
      <c r="J2" s="15"/>
    </row>
    <row r="3" spans="1:16" ht="15.75">
      <c r="A3" s="1"/>
      <c r="B3" s="4" t="s">
        <v>8</v>
      </c>
      <c r="C3" s="90">
        <v>10</v>
      </c>
      <c r="D3" s="91"/>
      <c r="F3" s="83">
        <v>42122</v>
      </c>
      <c r="G3" s="84"/>
      <c r="H3" s="50"/>
      <c r="I3" s="50"/>
      <c r="J3" s="15"/>
    </row>
    <row r="4" spans="1:16" ht="16.5">
      <c r="A4" s="1"/>
      <c r="B4" s="4" t="s">
        <v>54</v>
      </c>
      <c r="C4" s="92" t="s">
        <v>145</v>
      </c>
      <c r="D4" s="91"/>
      <c r="E4" s="5"/>
      <c r="F4" s="49" t="s">
        <v>55</v>
      </c>
      <c r="G4" s="48"/>
      <c r="H4" s="50"/>
      <c r="I4" s="50"/>
      <c r="J4" s="15"/>
      <c r="K4" s="15"/>
    </row>
    <row r="5" spans="1:16" ht="16.5" thickBot="1">
      <c r="A5" s="1"/>
      <c r="B5" s="6" t="s">
        <v>1</v>
      </c>
      <c r="C5" s="93" t="s">
        <v>146</v>
      </c>
      <c r="D5" s="94"/>
      <c r="E5" s="5"/>
      <c r="F5" s="47" t="str">
        <f>IF(G4="Recurso","Motor del recurso","")</f>
        <v/>
      </c>
      <c r="G5" s="47"/>
      <c r="H5" s="50"/>
      <c r="I5" s="71"/>
      <c r="J5" s="15"/>
      <c r="K5" s="15"/>
    </row>
    <row r="6" spans="1:16" ht="16.5" thickBot="1">
      <c r="A6" s="1"/>
      <c r="B6" s="1"/>
      <c r="C6" s="1"/>
      <c r="D6" s="1"/>
      <c r="E6" s="7"/>
      <c r="F6" s="1"/>
      <c r="G6" s="1"/>
      <c r="H6" s="50"/>
      <c r="I6" s="50"/>
      <c r="J6" s="15"/>
      <c r="K6" s="15"/>
    </row>
    <row r="7" spans="1:16" ht="15" customHeight="1">
      <c r="A7" s="1"/>
      <c r="B7" s="34" t="s">
        <v>40</v>
      </c>
      <c r="C7" s="74" t="s">
        <v>147</v>
      </c>
      <c r="D7" s="33" t="s">
        <v>39</v>
      </c>
      <c r="F7" s="1"/>
      <c r="G7" s="1"/>
      <c r="H7" s="1"/>
      <c r="I7" s="1"/>
      <c r="J7" s="15"/>
      <c r="K7" s="15"/>
    </row>
    <row r="8" spans="1:16" s="8" customFormat="1" ht="16.5" thickBot="1">
      <c r="A8" s="9"/>
      <c r="B8" s="9"/>
      <c r="C8" s="9"/>
      <c r="D8" s="10"/>
      <c r="E8" s="10"/>
      <c r="F8" s="85" t="s">
        <v>62</v>
      </c>
      <c r="G8" s="86"/>
      <c r="H8" s="86"/>
      <c r="I8" s="87"/>
      <c r="J8" s="17"/>
      <c r="K8" s="11"/>
      <c r="L8" s="2"/>
      <c r="M8" s="2"/>
      <c r="N8" s="2"/>
      <c r="O8" s="2"/>
      <c r="P8" s="2"/>
    </row>
    <row r="9" spans="1:16" ht="26.25" thickBot="1">
      <c r="A9" s="30" t="s">
        <v>2</v>
      </c>
      <c r="B9" s="126" t="s">
        <v>9</v>
      </c>
      <c r="C9" s="127" t="s">
        <v>3</v>
      </c>
      <c r="D9" s="23" t="s">
        <v>4</v>
      </c>
      <c r="E9" s="23" t="s">
        <v>5</v>
      </c>
      <c r="F9" s="70" t="s">
        <v>61</v>
      </c>
      <c r="G9" s="70" t="s">
        <v>59</v>
      </c>
      <c r="H9" s="70" t="s">
        <v>60</v>
      </c>
      <c r="I9" s="70" t="s">
        <v>121</v>
      </c>
      <c r="J9" s="24" t="s">
        <v>6</v>
      </c>
      <c r="K9" s="25" t="s">
        <v>7</v>
      </c>
    </row>
    <row r="10" spans="1:16" s="11" customFormat="1" ht="15.75">
      <c r="A10" s="75" t="s">
        <v>148</v>
      </c>
      <c r="B10" s="117" t="s">
        <v>170</v>
      </c>
      <c r="C10" s="76" t="s">
        <v>103</v>
      </c>
      <c r="D10" s="77" t="s">
        <v>166</v>
      </c>
      <c r="E10" s="77" t="s">
        <v>167</v>
      </c>
      <c r="F10" s="78" t="s">
        <v>168</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CS_10_01_CO_F01a.png</v>
      </c>
      <c r="I10" s="13" t="str">
        <f>IF(OR(B10&lt;&gt;"",J10&lt;&gt;""),IF($G$4="Recurso",IF(LEFT($G$5,1)="M",IF(VLOOKUP($G$5,'Definición técnica de imagenes'!$A$3:$G$17,6,FALSE)=0,"",VLOOKUP($G$5,'Definición técnica de imagenes'!$A$3:$G$17,6,FALSE)),IF($G$5="F1","","")),'Definición técnica de imagenes'!$F$16),"")</f>
        <v>800 x 600 px</v>
      </c>
      <c r="J10" s="79" t="s">
        <v>169</v>
      </c>
      <c r="K10" s="18"/>
    </row>
    <row r="11" spans="1:16" s="11" customFormat="1" ht="13.9" customHeight="1">
      <c r="A11" s="75" t="s">
        <v>149</v>
      </c>
      <c r="B11" s="119" t="s">
        <v>174</v>
      </c>
      <c r="C11" s="76" t="s">
        <v>103</v>
      </c>
      <c r="D11" s="77" t="s">
        <v>166</v>
      </c>
      <c r="E11" s="77" t="s">
        <v>167</v>
      </c>
      <c r="F11" s="78" t="s">
        <v>172</v>
      </c>
      <c r="G11" s="13" t="str">
        <f>IF(F11&lt;&gt;"",IF($G$4="Recurso",IF(LEFT($G$5,1)="M",VLOOKUP($G$5,'Definición técnica de imagenes'!$A$3:$G$17,5,FALSE),IF($G$5="F1",'Definición técnica de imagenes'!$E$15,'Definición técnica de imagenes'!$F$13)),'Definición técnica de imagenes'!$E$16),"")</f>
        <v>526 x 370 px</v>
      </c>
      <c r="H11" s="13" t="str">
        <f t="shared" ref="H11:H85" si="0">IF(AND(I11&lt;&gt;"",I11&lt;&gt;0),IF(OR(B11&lt;&gt;"",J11&lt;&gt;""),CONCATENATE($C$7,"_",$A11,IF($G$4="Cuaderno de Estudio","_zoom",CONCATENATE("a",IF(LEFT($G$5,1)="F",".jpg",".png")))),""),"")</f>
        <v>CS_10_01_CO_F02a.png</v>
      </c>
      <c r="I11" s="13" t="str">
        <f>IF(OR(B11&lt;&gt;"",J11&lt;&gt;""),IF($G$4="Recurso",IF(LEFT($G$5,1)="M",IF(VLOOKUP($G$5,'Definición técnica de imagenes'!$A$3:$G$17,6,FALSE)=0,"",VLOOKUP($G$5,'Definición técnica de imagenes'!$A$3:$G$17,6,FALSE)),IF($G$5="F1","","")),'Definición técnica de imagenes'!$F$16),"")</f>
        <v>800 x 600 px</v>
      </c>
      <c r="J11" s="79" t="s">
        <v>169</v>
      </c>
      <c r="K11" s="14"/>
    </row>
    <row r="12" spans="1:16" s="11" customFormat="1" ht="15.75">
      <c r="A12" s="75" t="s">
        <v>150</v>
      </c>
      <c r="B12" s="128" t="s">
        <v>176</v>
      </c>
      <c r="C12" s="76" t="s">
        <v>103</v>
      </c>
      <c r="D12" s="122" t="s">
        <v>166</v>
      </c>
      <c r="E12" s="122" t="s">
        <v>167</v>
      </c>
      <c r="F12" s="78" t="s">
        <v>175</v>
      </c>
      <c r="G12" s="123" t="str">
        <f>IF(F12&lt;&gt;"",IF($G$4="Recurso",IF(LEFT($G$5,1)="M",VLOOKUP($G$5,'Definición técnica de imagenes'!$A$3:$G$17,5,FALSE),IF($G$5="F1",'Definición técnica de imagenes'!$E$15,'Definición técnica de imagenes'!$F$13)),'Definición técnica de imagenes'!$E$16),"")</f>
        <v>526 x 370 px</v>
      </c>
      <c r="H12" s="13" t="str">
        <f t="shared" si="0"/>
        <v>CS_10_01_CO_F03a.png</v>
      </c>
      <c r="I12" s="13" t="str">
        <f>IF(OR(B12&lt;&gt;"",J12&lt;&gt;""),IF($G$4="Recurso",IF(LEFT($G$5,1)="M",IF(VLOOKUP($G$5,'Definición técnica de imagenes'!$A$3:$G$17,6,FALSE)=0,"",VLOOKUP($G$5,'Definición técnica de imagenes'!$A$3:$G$17,6,FALSE)),IF($G$5="F1","","")),'Definición técnica de imagenes'!$F$16),"")</f>
        <v>800 x 600 px</v>
      </c>
      <c r="J12" s="79" t="s">
        <v>177</v>
      </c>
      <c r="K12" s="18"/>
    </row>
    <row r="13" spans="1:16" s="11" customFormat="1" ht="135.75">
      <c r="A13" s="113" t="s">
        <v>151</v>
      </c>
      <c r="B13" s="129" t="s">
        <v>249</v>
      </c>
      <c r="C13" s="76" t="s">
        <v>103</v>
      </c>
      <c r="D13" s="77" t="s">
        <v>166</v>
      </c>
      <c r="E13" s="77" t="s">
        <v>167</v>
      </c>
      <c r="F13" s="124" t="s">
        <v>178</v>
      </c>
      <c r="G13" s="13" t="str">
        <f>IF(F13&lt;&gt;"",IF($G$4="Recurso",IF(LEFT($G$5,1)="M",VLOOKUP($G$5,'Definición técnica de imagenes'!$A$3:$G$17,5,FALSE),IF($G$5="F1",'Definición técnica de imagenes'!$E$15,'Definición técnica de imagenes'!$F$13)),'Definición técnica de imagenes'!$E$16),"")</f>
        <v>526 x 370 px</v>
      </c>
      <c r="H13" s="120" t="str">
        <f t="shared" si="0"/>
        <v>CS_10_01_CO_F04a.png</v>
      </c>
      <c r="I13" s="13" t="str">
        <f>IF(OR(B13&lt;&gt;"",J13&lt;&gt;""),IF($G$4="Recurso",IF(LEFT($G$5,1)="M",IF(VLOOKUP($G$5,'Definición técnica de imagenes'!$A$3:$G$17,6,FALSE)=0,"",VLOOKUP($G$5,'Definición técnica de imagenes'!$A$3:$G$17,6,FALSE)),IF($G$5="F1","","")),'Definición técnica de imagenes'!$F$16),"")</f>
        <v>800 x 600 px</v>
      </c>
      <c r="J13" s="79" t="s">
        <v>251</v>
      </c>
      <c r="K13" s="18"/>
    </row>
    <row r="14" spans="1:16" s="11" customFormat="1" ht="135" customHeight="1">
      <c r="A14" s="143" t="s">
        <v>152</v>
      </c>
      <c r="B14" s="144" t="s">
        <v>250</v>
      </c>
      <c r="C14" s="121" t="s">
        <v>103</v>
      </c>
      <c r="D14" s="122" t="s">
        <v>166</v>
      </c>
      <c r="E14" s="122" t="s">
        <v>167</v>
      </c>
      <c r="F14" s="145"/>
      <c r="G14" s="123"/>
      <c r="H14" s="146"/>
      <c r="I14" s="123"/>
      <c r="J14" s="79" t="s">
        <v>252</v>
      </c>
      <c r="K14" s="147"/>
    </row>
    <row r="15" spans="1:16" s="131" customFormat="1" ht="15.75">
      <c r="A15" s="131" t="s">
        <v>153</v>
      </c>
      <c r="B15" s="134" t="s">
        <v>253</v>
      </c>
      <c r="C15" s="130" t="s">
        <v>103</v>
      </c>
      <c r="D15" s="130" t="s">
        <v>166</v>
      </c>
      <c r="E15" s="130" t="s">
        <v>167</v>
      </c>
      <c r="J15" s="156" t="s">
        <v>254</v>
      </c>
      <c r="K15" s="157"/>
    </row>
    <row r="16" spans="1:16" s="157" customFormat="1" ht="15.75">
      <c r="A16" s="158" t="s">
        <v>154</v>
      </c>
      <c r="B16" s="159" t="s">
        <v>255</v>
      </c>
      <c r="C16" s="135" t="s">
        <v>103</v>
      </c>
      <c r="D16" s="136" t="s">
        <v>166</v>
      </c>
      <c r="E16" s="136" t="s">
        <v>167</v>
      </c>
      <c r="F16" s="137"/>
      <c r="G16" s="138"/>
      <c r="H16" s="138"/>
      <c r="I16" s="138"/>
      <c r="J16" s="156" t="s">
        <v>256</v>
      </c>
      <c r="K16" s="141"/>
    </row>
    <row r="17" spans="1:11" s="157" customFormat="1" ht="15.75">
      <c r="A17" s="158" t="s">
        <v>155</v>
      </c>
      <c r="B17" s="159" t="s">
        <v>257</v>
      </c>
      <c r="C17" s="135" t="s">
        <v>103</v>
      </c>
      <c r="D17" s="136" t="s">
        <v>166</v>
      </c>
      <c r="E17" s="136" t="s">
        <v>167</v>
      </c>
      <c r="F17" s="137"/>
      <c r="G17" s="138"/>
      <c r="H17" s="138"/>
      <c r="I17" s="138"/>
      <c r="J17" s="160" t="s">
        <v>258</v>
      </c>
      <c r="K17" s="141"/>
    </row>
    <row r="18" spans="1:11" s="157" customFormat="1" ht="15.75">
      <c r="A18" s="158" t="s">
        <v>156</v>
      </c>
      <c r="B18" s="159" t="s">
        <v>259</v>
      </c>
      <c r="C18" s="135" t="s">
        <v>103</v>
      </c>
      <c r="D18" s="136" t="s">
        <v>166</v>
      </c>
      <c r="E18" s="136" t="s">
        <v>167</v>
      </c>
      <c r="F18" s="137"/>
      <c r="G18" s="138"/>
      <c r="H18" s="138"/>
      <c r="I18" s="138"/>
      <c r="J18" s="160" t="s">
        <v>260</v>
      </c>
      <c r="K18" s="141"/>
    </row>
    <row r="19" spans="1:11" s="157" customFormat="1" ht="15.75">
      <c r="A19" s="158" t="s">
        <v>157</v>
      </c>
      <c r="B19" s="159" t="s">
        <v>261</v>
      </c>
      <c r="C19" s="135" t="s">
        <v>103</v>
      </c>
      <c r="D19" s="136" t="s">
        <v>166</v>
      </c>
      <c r="E19" s="136" t="s">
        <v>167</v>
      </c>
      <c r="F19" s="137"/>
      <c r="G19" s="138"/>
      <c r="H19" s="138"/>
      <c r="I19" s="138"/>
      <c r="J19" s="160" t="s">
        <v>262</v>
      </c>
      <c r="K19" s="141"/>
    </row>
    <row r="20" spans="1:11" s="157" customFormat="1" ht="15.75">
      <c r="A20" s="158" t="s">
        <v>158</v>
      </c>
      <c r="B20" s="159" t="s">
        <v>263</v>
      </c>
      <c r="C20" s="135" t="s">
        <v>103</v>
      </c>
      <c r="D20" s="136" t="s">
        <v>166</v>
      </c>
      <c r="E20" s="136" t="s">
        <v>167</v>
      </c>
      <c r="F20" s="137"/>
      <c r="G20" s="138"/>
      <c r="H20" s="138"/>
      <c r="I20" s="138"/>
      <c r="J20" s="160" t="s">
        <v>264</v>
      </c>
      <c r="K20" s="141"/>
    </row>
    <row r="21" spans="1:11" s="157" customFormat="1" ht="15.75">
      <c r="A21" s="158" t="s">
        <v>159</v>
      </c>
      <c r="B21" s="159" t="s">
        <v>265</v>
      </c>
      <c r="C21" s="135" t="s">
        <v>103</v>
      </c>
      <c r="D21" s="136" t="s">
        <v>166</v>
      </c>
      <c r="E21" s="136" t="s">
        <v>167</v>
      </c>
      <c r="F21" s="137"/>
      <c r="G21" s="138"/>
      <c r="H21" s="138"/>
      <c r="I21" s="138"/>
      <c r="J21" s="160" t="s">
        <v>266</v>
      </c>
      <c r="K21" s="141"/>
    </row>
    <row r="22" spans="1:11" s="11" customFormat="1" ht="15.75">
      <c r="A22" s="148" t="s">
        <v>98</v>
      </c>
      <c r="B22" s="149" t="s">
        <v>173</v>
      </c>
      <c r="C22" s="150" t="s">
        <v>103</v>
      </c>
      <c r="D22" s="151" t="s">
        <v>166</v>
      </c>
      <c r="E22" s="151" t="s">
        <v>167</v>
      </c>
      <c r="F22" s="152" t="s">
        <v>179</v>
      </c>
      <c r="G22" s="153" t="str">
        <f>IF(F22&lt;&gt;"",IF($G$4="Recurso",IF(LEFT($G$5,1)="M",VLOOKUP($G$5,'Definición técnica de imagenes'!$A$3:$G$17,5,FALSE),IF($G$5="F1",'Definición técnica de imagenes'!$E$15,'Definición técnica de imagenes'!$F$13)),'Definición técnica de imagenes'!$E$16),"")</f>
        <v>526 x 370 px</v>
      </c>
      <c r="H22" s="154" t="str">
        <f>IF(AND(I22&lt;&gt;"",I22&lt;&gt;0),IF(OR(B22&lt;&gt;"",J22&lt;&gt;""),CONCATENATE($C$7,"_",$A22,IF($G$4="Cuaderno de Estudio","_zoom",CONCATENATE("a",IF(LEFT($G$5,1)="F",".jpg",".png")))),""),"")</f>
        <v>CS_10_01_CO_F13a.png</v>
      </c>
      <c r="I22" s="153" t="str">
        <f>IF(OR(B22&lt;&gt;"",J22&lt;&gt;""),IF($G$4="Recurso",IF(LEFT($G$5,1)="M",IF(VLOOKUP($G$5,'Definición técnica de imagenes'!$A$3:$G$17,6,FALSE)=0,"",VLOOKUP($G$5,'Definición técnica de imagenes'!$A$3:$G$17,6,FALSE)),IF($G$5="F1","","")),'Definición técnica de imagenes'!$F$16),"")</f>
        <v>800 x 600 px</v>
      </c>
      <c r="J22" s="79" t="s">
        <v>180</v>
      </c>
      <c r="K22" s="155"/>
    </row>
    <row r="23" spans="1:11" s="11" customFormat="1" ht="15.75">
      <c r="A23" s="113" t="s">
        <v>160</v>
      </c>
      <c r="B23" s="118" t="s">
        <v>181</v>
      </c>
      <c r="C23" s="76" t="s">
        <v>103</v>
      </c>
      <c r="D23" s="77" t="s">
        <v>166</v>
      </c>
      <c r="E23" s="77" t="s">
        <v>167</v>
      </c>
      <c r="F23" s="124" t="s">
        <v>182</v>
      </c>
      <c r="G23" s="13" t="str">
        <f>IF(F23&lt;&gt;"",IF($G$4="Recurso",IF(LEFT($G$5,1)="M",VLOOKUP($G$5,'Definición técnica de imagenes'!$A$3:$G$17,5,FALSE),IF($G$5="F1",'Definición técnica de imagenes'!$E$15,'Definición técnica de imagenes'!$F$13)),'Definición técnica de imagenes'!$E$16),"")</f>
        <v>526 x 370 px</v>
      </c>
      <c r="H23" s="120" t="str">
        <f t="shared" si="0"/>
        <v>CS_10_01_CO_F14a.png</v>
      </c>
      <c r="I23" s="13" t="str">
        <f>IF(OR(B23&lt;&gt;"",J23&lt;&gt;""),IF($G$4="Recurso",IF(LEFT($G$5,1)="M",IF(VLOOKUP($G$5,'Definición técnica de imagenes'!$A$3:$G$17,6,FALSE)=0,"",VLOOKUP($G$5,'Definición técnica de imagenes'!$A$3:$G$17,6,FALSE)),IF($G$5="F1","","")),'Definición técnica de imagenes'!$F$16),"")</f>
        <v>800 x 600 px</v>
      </c>
      <c r="J23" s="79" t="s">
        <v>183</v>
      </c>
      <c r="K23" s="20"/>
    </row>
    <row r="24" spans="1:11" s="132" customFormat="1" ht="15.75">
      <c r="A24" s="133" t="s">
        <v>161</v>
      </c>
      <c r="B24" s="142" t="s">
        <v>267</v>
      </c>
      <c r="C24" s="135" t="s">
        <v>103</v>
      </c>
      <c r="D24" s="136" t="s">
        <v>166</v>
      </c>
      <c r="E24" s="136" t="s">
        <v>167</v>
      </c>
      <c r="F24" s="137"/>
      <c r="G24" s="138"/>
      <c r="H24" s="139"/>
      <c r="I24" s="138"/>
      <c r="J24" s="140" t="s">
        <v>268</v>
      </c>
      <c r="K24" s="161"/>
    </row>
    <row r="25" spans="1:11" s="11" customFormat="1" ht="16.5">
      <c r="A25" s="113" t="s">
        <v>162</v>
      </c>
      <c r="B25" s="118" t="s">
        <v>184</v>
      </c>
      <c r="C25" s="76" t="s">
        <v>103</v>
      </c>
      <c r="D25" s="77" t="s">
        <v>166</v>
      </c>
      <c r="E25" s="77" t="s">
        <v>167</v>
      </c>
      <c r="F25" s="124" t="s">
        <v>185</v>
      </c>
      <c r="G25" s="13" t="str">
        <f>IF(F25&lt;&gt;"",IF($G$4="Recurso",IF(LEFT($G$5,1)="M",VLOOKUP($G$5,'Definición técnica de imagenes'!$A$3:$G$17,5,FALSE),IF($G$5="F1",'Definición técnica de imagenes'!$E$15,'Definición técnica de imagenes'!$F$13)),'Definición técnica de imagenes'!$E$16),"")</f>
        <v>526 x 370 px</v>
      </c>
      <c r="H25" s="120" t="str">
        <f t="shared" si="0"/>
        <v>CS_10_01_CO_F16a.png</v>
      </c>
      <c r="I25" s="13" t="str">
        <f>IF(OR(B25&lt;&gt;"",J25&lt;&gt;""),IF($G$4="Recurso",IF(LEFT($G$5,1)="M",IF(VLOOKUP($G$5,'Definición técnica de imagenes'!$A$3:$G$17,6,FALSE)=0,"",VLOOKUP($G$5,'Definición técnica de imagenes'!$A$3:$G$17,6,FALSE)),IF($G$5="F1","","")),'Definición técnica de imagenes'!$F$16),"")</f>
        <v>800 x 600 px</v>
      </c>
      <c r="J25" s="79" t="s">
        <v>186</v>
      </c>
      <c r="K25" s="31"/>
    </row>
    <row r="26" spans="1:11" s="11" customFormat="1" ht="15.75">
      <c r="A26" s="113" t="s">
        <v>163</v>
      </c>
      <c r="B26" s="118" t="s">
        <v>187</v>
      </c>
      <c r="C26" s="76" t="s">
        <v>103</v>
      </c>
      <c r="D26" s="77" t="s">
        <v>166</v>
      </c>
      <c r="E26" s="77" t="s">
        <v>167</v>
      </c>
      <c r="F26" s="124" t="s">
        <v>188</v>
      </c>
      <c r="G26" s="13" t="str">
        <f>IF(F26&lt;&gt;"",IF($G$4="Recurso",IF(LEFT($G$5,1)="M",VLOOKUP($G$5,'Definición técnica de imagenes'!$A$3:$G$17,5,FALSE),IF($G$5="F1",'Definición técnica de imagenes'!$E$15,'Definición técnica de imagenes'!$F$13)),'Definición técnica de imagenes'!$E$16),"")</f>
        <v>526 x 370 px</v>
      </c>
      <c r="H26" s="120" t="str">
        <f t="shared" si="0"/>
        <v>CS_10_01_CO_F17a.png</v>
      </c>
      <c r="I26" s="13" t="str">
        <f>IF(OR(B26&lt;&gt;"",J26&lt;&gt;""),IF($G$4="Recurso",IF(LEFT($G$5,1)="M",IF(VLOOKUP($G$5,'Definición técnica de imagenes'!$A$3:$G$17,6,FALSE)=0,"",VLOOKUP($G$5,'Definición técnica de imagenes'!$A$3:$G$17,6,FALSE)),IF($G$5="F1","","")),'Definición técnica de imagenes'!$F$16),"")</f>
        <v>800 x 600 px</v>
      </c>
      <c r="J26" s="79" t="s">
        <v>189</v>
      </c>
      <c r="K26" s="20"/>
    </row>
    <row r="27" spans="1:11" s="11" customFormat="1" ht="15.75">
      <c r="A27" s="113" t="s">
        <v>164</v>
      </c>
      <c r="B27" s="118" t="s">
        <v>190</v>
      </c>
      <c r="C27" s="76" t="s">
        <v>103</v>
      </c>
      <c r="D27" s="77" t="s">
        <v>166</v>
      </c>
      <c r="E27" s="77" t="s">
        <v>167</v>
      </c>
      <c r="F27" s="124" t="s">
        <v>191</v>
      </c>
      <c r="G27" s="13" t="str">
        <f>IF(F27&lt;&gt;"",IF($G$4="Recurso",IF(LEFT($G$5,1)="M",VLOOKUP($G$5,'Definición técnica de imagenes'!$A$3:$G$17,5,FALSE),IF($G$5="F1",'Definición técnica de imagenes'!$E$15,'Definición técnica de imagenes'!$F$13)),'Definición técnica de imagenes'!$E$16),"")</f>
        <v>526 x 370 px</v>
      </c>
      <c r="H27" s="120" t="str">
        <f t="shared" si="0"/>
        <v>CS_10_01_CO_F18a.png</v>
      </c>
      <c r="I27" s="13" t="str">
        <f>IF(OR(B27&lt;&gt;"",J27&lt;&gt;""),IF($G$4="Recurso",IF(LEFT($G$5,1)="M",IF(VLOOKUP($G$5,'Definición técnica de imagenes'!$A$3:$G$17,6,FALSE)=0,"",VLOOKUP($G$5,'Definición técnica de imagenes'!$A$3:$G$17,6,FALSE)),IF($G$5="F1","","")),'Definición técnica de imagenes'!$F$16),"")</f>
        <v>800 x 600 px</v>
      </c>
      <c r="J27" s="79" t="s">
        <v>192</v>
      </c>
      <c r="K27" s="20"/>
    </row>
    <row r="28" spans="1:11" s="11" customFormat="1" ht="16.5">
      <c r="A28" s="113" t="s">
        <v>165</v>
      </c>
      <c r="B28" s="118" t="s">
        <v>193</v>
      </c>
      <c r="C28" s="76" t="s">
        <v>103</v>
      </c>
      <c r="D28" s="77" t="s">
        <v>166</v>
      </c>
      <c r="E28" s="77" t="s">
        <v>167</v>
      </c>
      <c r="F28" s="124" t="s">
        <v>194</v>
      </c>
      <c r="G28" s="13" t="str">
        <f>IF(F28&lt;&gt;"",IF($G$4="Recurso",IF(LEFT($G$5,1)="M",VLOOKUP($G$5,'Definición técnica de imagenes'!$A$3:$G$17,5,FALSE),IF($G$5="F1",'Definición técnica de imagenes'!$E$15,'Definición técnica de imagenes'!$F$13)),'Definición técnica de imagenes'!$E$16),"")</f>
        <v>526 x 370 px</v>
      </c>
      <c r="H28" s="120" t="str">
        <f t="shared" si="0"/>
        <v>CS_10_01_CO_F19a.png</v>
      </c>
      <c r="I28" s="13" t="str">
        <f>IF(OR(B28&lt;&gt;"",J28&lt;&gt;""),IF($G$4="Recurso",IF(LEFT($G$5,1)="M",IF(VLOOKUP($G$5,'Definición técnica de imagenes'!$A$3:$G$17,6,FALSE)=0,"",VLOOKUP($G$5,'Definición técnica de imagenes'!$A$3:$G$17,6,FALSE)),IF($G$5="F1","","")),'Definición técnica de imagenes'!$F$16),"")</f>
        <v>800 x 600 px</v>
      </c>
      <c r="J28" s="79" t="s">
        <v>195</v>
      </c>
      <c r="K28" s="31"/>
    </row>
    <row r="29" spans="1:11" s="11" customFormat="1" ht="15.75">
      <c r="A29" s="113" t="s">
        <v>221</v>
      </c>
      <c r="B29" s="118" t="s">
        <v>196</v>
      </c>
      <c r="C29" s="76" t="s">
        <v>103</v>
      </c>
      <c r="D29" s="77" t="s">
        <v>166</v>
      </c>
      <c r="E29" s="77" t="s">
        <v>167</v>
      </c>
      <c r="F29" s="124" t="s">
        <v>197</v>
      </c>
      <c r="G29" s="13" t="str">
        <f>IF(F29&lt;&gt;"",IF($G$4="Recurso",IF(LEFT($G$5,1)="M",VLOOKUP($G$5,'Definición técnica de imagenes'!$A$3:$G$17,5,FALSE),IF($G$5="F1",'Definición técnica de imagenes'!$E$15,'Definición técnica de imagenes'!$F$13)),'Definición técnica de imagenes'!$E$16),"")</f>
        <v>526 x 370 px</v>
      </c>
      <c r="H29" s="120" t="str">
        <f t="shared" si="0"/>
        <v>CS_10_01_CO_F20a.png</v>
      </c>
      <c r="I29" s="13" t="str">
        <f>IF(OR(B29&lt;&gt;"",J29&lt;&gt;""),IF($G$4="Recurso",IF(LEFT($G$5,1)="M",IF(VLOOKUP($G$5,'Definición técnica de imagenes'!$A$3:$G$17,6,FALSE)=0,"",VLOOKUP($G$5,'Definición técnica de imagenes'!$A$3:$G$17,6,FALSE)),IF($G$5="F1","","")),'Definición técnica de imagenes'!$F$16),"")</f>
        <v>800 x 600 px</v>
      </c>
      <c r="J29" s="79" t="s">
        <v>198</v>
      </c>
      <c r="K29" s="20"/>
    </row>
    <row r="30" spans="1:11" s="132" customFormat="1" ht="15.75">
      <c r="A30" s="133" t="s">
        <v>222</v>
      </c>
      <c r="B30" s="142" t="s">
        <v>270</v>
      </c>
      <c r="C30" s="135" t="s">
        <v>103</v>
      </c>
      <c r="D30" s="136" t="s">
        <v>166</v>
      </c>
      <c r="E30" s="136" t="s">
        <v>167</v>
      </c>
      <c r="F30" s="137"/>
      <c r="G30" s="138"/>
      <c r="H30" s="139"/>
      <c r="I30" s="138"/>
      <c r="J30" s="140" t="s">
        <v>269</v>
      </c>
      <c r="K30" s="161"/>
    </row>
    <row r="31" spans="1:11" s="11" customFormat="1" ht="15.75">
      <c r="A31" s="113" t="s">
        <v>223</v>
      </c>
      <c r="B31" s="119" t="s">
        <v>199</v>
      </c>
      <c r="C31" s="76" t="s">
        <v>103</v>
      </c>
      <c r="D31" s="77" t="s">
        <v>166</v>
      </c>
      <c r="E31" s="77" t="s">
        <v>167</v>
      </c>
      <c r="F31" s="124" t="s">
        <v>200</v>
      </c>
      <c r="G31" s="13" t="str">
        <f>IF(F31&lt;&gt;"",IF($G$4="Recurso",IF(LEFT($G$5,1)="M",VLOOKUP($G$5,'Definición técnica de imagenes'!$A$3:$G$17,5,FALSE),IF($G$5="F1",'Definición técnica de imagenes'!$E$15,'Definición técnica de imagenes'!$F$13)),'Definición técnica de imagenes'!$E$16),"")</f>
        <v>526 x 370 px</v>
      </c>
      <c r="H31" s="120" t="str">
        <f t="shared" si="0"/>
        <v>CS_10_01_CO_F22a.png</v>
      </c>
      <c r="I31" s="13" t="str">
        <f>IF(OR(B31&lt;&gt;"",J31&lt;&gt;""),IF($G$4="Recurso",IF(LEFT($G$5,1)="M",IF(VLOOKUP($G$5,'Definición técnica de imagenes'!$A$3:$G$17,6,FALSE)=0,"",VLOOKUP($G$5,'Definición técnica de imagenes'!$A$3:$G$17,6,FALSE)),IF($G$5="F1","","")),'Definición técnica de imagenes'!$F$16),"")</f>
        <v>800 x 600 px</v>
      </c>
      <c r="J31" s="79" t="s">
        <v>201</v>
      </c>
      <c r="K31" s="20"/>
    </row>
    <row r="32" spans="1:11" s="11" customFormat="1" ht="15.75">
      <c r="A32" s="113" t="s">
        <v>224</v>
      </c>
      <c r="B32" s="118" t="s">
        <v>202</v>
      </c>
      <c r="C32" s="76" t="s">
        <v>103</v>
      </c>
      <c r="D32" s="77" t="s">
        <v>166</v>
      </c>
      <c r="E32" s="77" t="s">
        <v>167</v>
      </c>
      <c r="F32" s="124" t="s">
        <v>203</v>
      </c>
      <c r="G32" s="13" t="str">
        <f>IF(F32&lt;&gt;"",IF($G$4="Recurso",IF(LEFT($G$5,1)="M",VLOOKUP($G$5,'Definición técnica de imagenes'!$A$3:$G$17,5,FALSE),IF($G$5="F1",'Definición técnica de imagenes'!$E$15,'Definición técnica de imagenes'!$F$13)),'Definición técnica de imagenes'!$E$16),"")</f>
        <v>526 x 370 px</v>
      </c>
      <c r="H32" s="120" t="str">
        <f t="shared" si="0"/>
        <v>CS_10_01_CO_F23a.png</v>
      </c>
      <c r="I32" s="13" t="str">
        <f>IF(OR(B32&lt;&gt;"",J32&lt;&gt;""),IF($G$4="Recurso",IF(LEFT($G$5,1)="M",IF(VLOOKUP($G$5,'Definición técnica de imagenes'!$A$3:$G$17,6,FALSE)=0,"",VLOOKUP($G$5,'Definición técnica de imagenes'!$A$3:$G$17,6,FALSE)),IF($G$5="F1","","")),'Definición técnica de imagenes'!$F$16),"")</f>
        <v>800 x 600 px</v>
      </c>
      <c r="J32" s="79" t="s">
        <v>204</v>
      </c>
      <c r="K32" s="19"/>
    </row>
    <row r="33" spans="1:11" s="11" customFormat="1" ht="15.75">
      <c r="A33" s="113" t="s">
        <v>240</v>
      </c>
      <c r="B33" s="118" t="s">
        <v>205</v>
      </c>
      <c r="C33" s="76" t="s">
        <v>103</v>
      </c>
      <c r="D33" s="77" t="s">
        <v>166</v>
      </c>
      <c r="E33" s="77" t="s">
        <v>167</v>
      </c>
      <c r="F33" s="124" t="s">
        <v>206</v>
      </c>
      <c r="G33" s="13" t="str">
        <f>IF(F33&lt;&gt;"",IF($G$4="Recurso",IF(LEFT($G$5,1)="M",VLOOKUP($G$5,'Definición técnica de imagenes'!$A$3:$G$17,5,FALSE),IF($G$5="F1",'Definición técnica de imagenes'!$E$15,'Definición técnica de imagenes'!$F$13)),'Definición técnica de imagenes'!$E$16),"")</f>
        <v>526 x 370 px</v>
      </c>
      <c r="H33" s="120" t="str">
        <f t="shared" si="0"/>
        <v>CS_10_01_CO_F24a.png</v>
      </c>
      <c r="I33" s="13" t="str">
        <f>IF(OR(B33&lt;&gt;"",J33&lt;&gt;""),IF($G$4="Recurso",IF(LEFT($G$5,1)="M",IF(VLOOKUP($G$5,'Definición técnica de imagenes'!$A$3:$G$17,6,FALSE)=0,"",VLOOKUP($G$5,'Definición técnica de imagenes'!$A$3:$G$17,6,FALSE)),IF($G$5="F1","","")),'Definición técnica de imagenes'!$F$16),"")</f>
        <v>800 x 600 px</v>
      </c>
      <c r="J33" s="79" t="s">
        <v>207</v>
      </c>
      <c r="K33" s="18"/>
    </row>
    <row r="34" spans="1:11" s="11" customFormat="1" ht="15.75">
      <c r="A34" s="113" t="s">
        <v>241</v>
      </c>
      <c r="B34" s="118" t="s">
        <v>208</v>
      </c>
      <c r="C34" s="76" t="s">
        <v>103</v>
      </c>
      <c r="D34" s="77" t="s">
        <v>166</v>
      </c>
      <c r="E34" s="77" t="s">
        <v>167</v>
      </c>
      <c r="F34" s="124" t="s">
        <v>209</v>
      </c>
      <c r="G34" s="13" t="str">
        <f>IF(F34&lt;&gt;"",IF($G$4="Recurso",IF(LEFT($G$5,1)="M",VLOOKUP($G$5,'Definición técnica de imagenes'!$A$3:$G$17,5,FALSE),IF($G$5="F1",'Definición técnica de imagenes'!$E$15,'Definición técnica de imagenes'!$F$13)),'Definición técnica de imagenes'!$E$16),"")</f>
        <v>526 x 370 px</v>
      </c>
      <c r="H34" s="120" t="str">
        <f t="shared" si="0"/>
        <v>CS_10_01_CO_F25a.png</v>
      </c>
      <c r="I34" s="13" t="str">
        <f>IF(OR(B34&lt;&gt;"",J34&lt;&gt;""),IF($G$4="Recurso",IF(LEFT($G$5,1)="M",IF(VLOOKUP($G$5,'Definición técnica de imagenes'!$A$3:$G$17,6,FALSE)=0,"",VLOOKUP($G$5,'Definición técnica de imagenes'!$A$3:$G$17,6,FALSE)),IF($G$5="F1","","")),'Definición técnica de imagenes'!$F$16),"")</f>
        <v>800 x 600 px</v>
      </c>
      <c r="J34" s="79" t="s">
        <v>210</v>
      </c>
      <c r="K34" s="14"/>
    </row>
    <row r="35" spans="1:11" s="11" customFormat="1" ht="15.75">
      <c r="A35" s="113" t="s">
        <v>242</v>
      </c>
      <c r="B35" s="118" t="s">
        <v>211</v>
      </c>
      <c r="C35" s="76" t="s">
        <v>103</v>
      </c>
      <c r="D35" s="77" t="s">
        <v>166</v>
      </c>
      <c r="E35" s="77" t="s">
        <v>167</v>
      </c>
      <c r="F35" s="124" t="s">
        <v>212</v>
      </c>
      <c r="G35" s="13" t="str">
        <f>IF(F35&lt;&gt;"",IF($G$4="Recurso",IF(LEFT($G$5,1)="M",VLOOKUP($G$5,'Definición técnica de imagenes'!$A$3:$G$17,5,FALSE),IF($G$5="F1",'Definición técnica de imagenes'!$E$15,'Definición técnica de imagenes'!$F$13)),'Definición técnica de imagenes'!$E$16),"")</f>
        <v>526 x 370 px</v>
      </c>
      <c r="H35" s="120" t="str">
        <f t="shared" si="0"/>
        <v>CS_10_01_CO_F26a.png</v>
      </c>
      <c r="I35" s="13" t="str">
        <f>IF(OR(B35&lt;&gt;"",J35&lt;&gt;""),IF($G$4="Recurso",IF(LEFT($G$5,1)="M",IF(VLOOKUP($G$5,'Definición técnica de imagenes'!$A$3:$G$17,6,FALSE)=0,"",VLOOKUP($G$5,'Definición técnica de imagenes'!$A$3:$G$17,6,FALSE)),IF($G$5="F1","","")),'Definición técnica de imagenes'!$F$16),"")</f>
        <v>800 x 600 px</v>
      </c>
      <c r="J35" s="79" t="s">
        <v>213</v>
      </c>
      <c r="K35" s="18"/>
    </row>
    <row r="36" spans="1:11" s="11" customFormat="1" ht="15.75">
      <c r="A36" s="113" t="s">
        <v>243</v>
      </c>
      <c r="B36" s="118" t="s">
        <v>214</v>
      </c>
      <c r="C36" s="76" t="s">
        <v>103</v>
      </c>
      <c r="D36" s="77" t="s">
        <v>166</v>
      </c>
      <c r="E36" s="77" t="s">
        <v>167</v>
      </c>
      <c r="F36" s="124" t="s">
        <v>215</v>
      </c>
      <c r="G36" s="13" t="str">
        <f>IF(F36&lt;&gt;"",IF($G$4="Recurso",IF(LEFT($G$5,1)="M",VLOOKUP($G$5,'Definición técnica de imagenes'!$A$3:$G$17,5,FALSE),IF($G$5="F1",'Definición técnica de imagenes'!$E$15,'Definición técnica de imagenes'!$F$13)),'Definición técnica de imagenes'!$E$16),"")</f>
        <v>526 x 370 px</v>
      </c>
      <c r="H36" s="120" t="str">
        <f t="shared" si="0"/>
        <v>CS_10_01_CO_F27a.png</v>
      </c>
      <c r="I36" s="13" t="str">
        <f>IF(OR(B36&lt;&gt;"",J36&lt;&gt;""),IF($G$4="Recurso",IF(LEFT($G$5,1)="M",IF(VLOOKUP($G$5,'Definición técnica de imagenes'!$A$3:$G$17,6,FALSE)=0,"",VLOOKUP($G$5,'Definición técnica de imagenes'!$A$3:$G$17,6,FALSE)),IF($G$5="F1","","")),'Definición técnica de imagenes'!$F$16),"")</f>
        <v>800 x 600 px</v>
      </c>
      <c r="J36" s="79" t="s">
        <v>216</v>
      </c>
      <c r="K36" s="18"/>
    </row>
    <row r="37" spans="1:11" s="11" customFormat="1" ht="15.75">
      <c r="A37" s="113" t="s">
        <v>244</v>
      </c>
      <c r="B37" s="118" t="s">
        <v>217</v>
      </c>
      <c r="C37" s="76" t="s">
        <v>103</v>
      </c>
      <c r="D37" s="77" t="s">
        <v>166</v>
      </c>
      <c r="E37" s="77" t="s">
        <v>167</v>
      </c>
      <c r="F37" s="124" t="s">
        <v>218</v>
      </c>
      <c r="G37" s="13" t="str">
        <f>IF(F37&lt;&gt;"",IF($G$4="Recurso",IF(LEFT($G$5,1)="M",VLOOKUP($G$5,'Definición técnica de imagenes'!$A$3:$G$17,5,FALSE),IF($G$5="F1",'Definición técnica de imagenes'!$E$15,'Definición técnica de imagenes'!$F$13)),'Definición técnica de imagenes'!$E$16),"")</f>
        <v>526 x 370 px</v>
      </c>
      <c r="H37" s="120" t="str">
        <f t="shared" si="0"/>
        <v>CS_10_01_CO_F28a.png</v>
      </c>
      <c r="I37" s="13" t="str">
        <f>IF(OR(B37&lt;&gt;"",J37&lt;&gt;""),IF($G$4="Recurso",IF(LEFT($G$5,1)="M",IF(VLOOKUP($G$5,'Definición técnica de imagenes'!$A$3:$G$17,6,FALSE)=0,"",VLOOKUP($G$5,'Definición técnica de imagenes'!$A$3:$G$17,6,FALSE)),IF($G$5="F1","","")),'Definición técnica de imagenes'!$F$16),"")</f>
        <v>800 x 600 px</v>
      </c>
      <c r="J37" s="79" t="s">
        <v>219</v>
      </c>
      <c r="K37" s="18"/>
    </row>
    <row r="38" spans="1:11" s="132" customFormat="1" ht="15.75">
      <c r="A38" s="133" t="s">
        <v>245</v>
      </c>
      <c r="B38" s="142" t="s">
        <v>272</v>
      </c>
      <c r="C38" s="135" t="s">
        <v>103</v>
      </c>
      <c r="D38" s="136" t="s">
        <v>166</v>
      </c>
      <c r="E38" s="136" t="s">
        <v>167</v>
      </c>
      <c r="F38" s="137"/>
      <c r="G38" s="138"/>
      <c r="H38" s="139"/>
      <c r="I38" s="138"/>
      <c r="J38" s="140" t="s">
        <v>271</v>
      </c>
      <c r="K38" s="141"/>
    </row>
    <row r="39" spans="1:11" s="11" customFormat="1" ht="15.75">
      <c r="A39" s="113" t="s">
        <v>246</v>
      </c>
      <c r="B39" s="118" t="s">
        <v>220</v>
      </c>
      <c r="C39" s="76" t="s">
        <v>103</v>
      </c>
      <c r="D39" s="77" t="s">
        <v>166</v>
      </c>
      <c r="E39" s="77" t="s">
        <v>167</v>
      </c>
      <c r="F39" s="124" t="s">
        <v>227</v>
      </c>
      <c r="G39" s="13" t="str">
        <f>IF(F39&lt;&gt;"",IF($G$4="Recurso",IF(LEFT($G$5,1)="M",VLOOKUP($G$5,'Definición técnica de imagenes'!$A$3:$G$17,5,FALSE),IF($G$5="F1",'Definición técnica de imagenes'!$E$15,'Definición técnica de imagenes'!$F$13)),'Definición técnica de imagenes'!$E$16),"")</f>
        <v>526 x 370 px</v>
      </c>
      <c r="H39" s="120" t="str">
        <f t="shared" si="0"/>
        <v>CS_10_01_CO_F30a.png</v>
      </c>
      <c r="I39" s="13" t="str">
        <f>IF(OR(B39&lt;&gt;"",J39&lt;&gt;""),IF($G$4="Recurso",IF(LEFT($G$5,1)="M",IF(VLOOKUP($G$5,'Definición técnica de imagenes'!$A$3:$G$17,6,FALSE)=0,"",VLOOKUP($G$5,'Definición técnica de imagenes'!$A$3:$G$17,6,FALSE)),IF($G$5="F1","","")),'Definición técnica de imagenes'!$F$16),"")</f>
        <v>800 x 600 px</v>
      </c>
      <c r="J39" s="79" t="s">
        <v>228</v>
      </c>
      <c r="K39" s="18"/>
    </row>
    <row r="40" spans="1:11" s="11" customFormat="1" ht="15.75">
      <c r="A40" s="113" t="s">
        <v>247</v>
      </c>
      <c r="B40" s="118" t="s">
        <v>229</v>
      </c>
      <c r="C40" s="76" t="s">
        <v>103</v>
      </c>
      <c r="D40" s="77" t="s">
        <v>166</v>
      </c>
      <c r="E40" s="77" t="s">
        <v>167</v>
      </c>
      <c r="F40" s="124" t="s">
        <v>230</v>
      </c>
      <c r="G40" s="13" t="str">
        <f>IF(F40&lt;&gt;"",IF($G$4="Recurso",IF(LEFT($G$5,1)="M",VLOOKUP($G$5,'Definición técnica de imagenes'!$A$3:$G$17,5,FALSE),IF($G$5="F1",'Definición técnica de imagenes'!$E$15,'Definición técnica de imagenes'!$F$13)),'Definición técnica de imagenes'!$E$16),"")</f>
        <v>526 x 370 px</v>
      </c>
      <c r="H40" s="120" t="str">
        <f t="shared" si="0"/>
        <v>CS_10_01_CO_F31a.png</v>
      </c>
      <c r="I40" s="13" t="str">
        <f>IF(OR(B40&lt;&gt;"",J40&lt;&gt;""),IF($G$4="Recurso",IF(LEFT($G$5,1)="M",IF(VLOOKUP($G$5,'Definición técnica de imagenes'!$A$3:$G$17,6,FALSE)=0,"",VLOOKUP($G$5,'Definición técnica de imagenes'!$A$3:$G$17,6,FALSE)),IF($G$5="F1","","")),'Definición técnica de imagenes'!$F$16),"")</f>
        <v>800 x 600 px</v>
      </c>
      <c r="J40" s="79" t="s">
        <v>231</v>
      </c>
      <c r="K40" s="18"/>
    </row>
    <row r="41" spans="1:11" s="11" customFormat="1" ht="15.75">
      <c r="A41" s="113" t="s">
        <v>225</v>
      </c>
      <c r="B41" s="118" t="s">
        <v>232</v>
      </c>
      <c r="C41" s="76" t="s">
        <v>103</v>
      </c>
      <c r="D41" s="77" t="s">
        <v>166</v>
      </c>
      <c r="E41" s="77" t="s">
        <v>167</v>
      </c>
      <c r="F41" s="124" t="s">
        <v>233</v>
      </c>
      <c r="G41" s="13" t="str">
        <f>IF(F41&lt;&gt;"",IF($G$4="Recurso",IF(LEFT($G$5,1)="M",VLOOKUP($G$5,'Definición técnica de imagenes'!$A$3:$G$17,5,FALSE),IF($G$5="F1",'Definición técnica de imagenes'!$E$15,'Definición técnica de imagenes'!$F$13)),'Definición técnica de imagenes'!$E$16),"")</f>
        <v>526 x 370 px</v>
      </c>
      <c r="H41" s="120" t="str">
        <f t="shared" si="0"/>
        <v>CS_10_01_CO_F32a.png</v>
      </c>
      <c r="I41" s="13" t="str">
        <f>IF(OR(B41&lt;&gt;"",J41&lt;&gt;""),IF($G$4="Recurso",IF(LEFT($G$5,1)="M",IF(VLOOKUP($G$5,'Definición técnica de imagenes'!$A$3:$G$17,6,FALSE)=0,"",VLOOKUP($G$5,'Definición técnica de imagenes'!$A$3:$G$17,6,FALSE)),IF($G$5="F1","","")),'Definición técnica de imagenes'!$F$16),"")</f>
        <v>800 x 600 px</v>
      </c>
      <c r="J41" s="79" t="s">
        <v>234</v>
      </c>
      <c r="K41" s="18"/>
    </row>
    <row r="42" spans="1:11" s="11" customFormat="1" ht="15.75" customHeight="1">
      <c r="A42" s="113" t="s">
        <v>226</v>
      </c>
      <c r="B42" s="80" t="s">
        <v>235</v>
      </c>
      <c r="C42" s="76" t="s">
        <v>103</v>
      </c>
      <c r="D42" s="77" t="s">
        <v>166</v>
      </c>
      <c r="E42" s="77" t="s">
        <v>167</v>
      </c>
      <c r="F42" s="125" t="s">
        <v>236</v>
      </c>
      <c r="G42" s="13" t="str">
        <f>IF(F42&lt;&gt;"",IF($G$4="Recurso",IF(LEFT($G$5,1)="M",VLOOKUP($G$5,'Definición técnica de imagenes'!$A$3:$G$17,5,FALSE),IF($G$5="F1",'Definición técnica de imagenes'!$E$15,'Definición técnica de imagenes'!$F$13)),'Definición técnica de imagenes'!$E$16),"")</f>
        <v>526 x 370 px</v>
      </c>
      <c r="H42" s="120" t="str">
        <f t="shared" si="0"/>
        <v>CS_10_01_CO_F33a.png</v>
      </c>
      <c r="I42" s="13" t="str">
        <f>IF(OR(B42&lt;&gt;"",J42&lt;&gt;""),IF($G$4="Recurso",IF(LEFT($G$5,1)="M",IF(VLOOKUP($G$5,'Definición técnica de imagenes'!$A$3:$G$17,6,FALSE)=0,"",VLOOKUP($G$5,'Definición técnica de imagenes'!$A$3:$G$17,6,FALSE)),IF($G$5="F1","","")),'Definición técnica de imagenes'!$F$16),"")</f>
        <v>800 x 600 px</v>
      </c>
      <c r="J42" s="79" t="s">
        <v>237</v>
      </c>
      <c r="K42" s="18"/>
    </row>
    <row r="43" spans="1:11" s="11" customFormat="1" ht="15.75">
      <c r="A43" s="113" t="s">
        <v>248</v>
      </c>
      <c r="B43" s="118" t="s">
        <v>171</v>
      </c>
      <c r="C43" s="76" t="s">
        <v>103</v>
      </c>
      <c r="D43" s="77" t="s">
        <v>166</v>
      </c>
      <c r="E43" s="77" t="s">
        <v>167</v>
      </c>
      <c r="F43" s="124" t="s">
        <v>238</v>
      </c>
      <c r="G43" s="13" t="str">
        <f>IF(F43&lt;&gt;"",IF($G$4="Recurso",IF(LEFT($G$5,1)="M",VLOOKUP($G$5,'Definición técnica de imagenes'!$A$3:$G$17,5,FALSE),IF($G$5="F1",'Definición técnica de imagenes'!$E$15,'Definición técnica de imagenes'!$F$13)),'Definición técnica de imagenes'!$E$16),"")</f>
        <v>526 x 370 px</v>
      </c>
      <c r="H43" s="120" t="str">
        <f t="shared" si="0"/>
        <v>CS_10_01_CO_F34a.png</v>
      </c>
      <c r="I43" s="13" t="str">
        <f>IF(OR(B43&lt;&gt;"",J43&lt;&gt;""),IF($G$4="Recurso",IF(LEFT($G$5,1)="M",IF(VLOOKUP($G$5,'Definición técnica de imagenes'!$A$3:$G$17,6,FALSE)=0,"",VLOOKUP($G$5,'Definición técnica de imagenes'!$A$3:$G$17,6,FALSE)),IF($G$5="F1","","")),'Definición técnica de imagenes'!$F$16),"")</f>
        <v>800 x 600 px</v>
      </c>
      <c r="J43" s="79" t="s">
        <v>239</v>
      </c>
      <c r="K43" s="18"/>
    </row>
    <row r="44" spans="1:11" s="11" customFormat="1">
      <c r="A44" s="113"/>
      <c r="B44" s="27"/>
      <c r="C44" s="76"/>
      <c r="D44" s="77"/>
      <c r="E44" s="77"/>
      <c r="F44" s="13"/>
      <c r="G44" s="13" t="str">
        <f>IF(F44&lt;&gt;"",IF($G$4="Recurso",IF(LEFT($G$5,1)="M",VLOOKUP($G$5,'Definición técnica de imagenes'!$A$3:$G$17,5,FALSE),IF($G$5="F1",'Definición técnica de imagenes'!$E$15,'Definición técnica de imagenes'!$F$13)),'Definición técnica de imagenes'!$E$16),"")</f>
        <v/>
      </c>
      <c r="H44" s="120" t="str">
        <f t="shared" si="0"/>
        <v/>
      </c>
      <c r="I44" s="13" t="str">
        <f>IF(OR(B44&lt;&gt;"",J44&lt;&gt;""),IF($G$4="Recurso",IF(LEFT($G$5,1)="M",IF(VLOOKUP($G$5,'Definición técnica de imagenes'!$A$3:$G$17,6,FALSE)=0,"",VLOOKUP($G$5,'Definición técnica de imagenes'!$A$3:$G$17,6,FALSE)),IF($G$5="F1","","")),'Definición técnica de imagenes'!$F$16),"")</f>
        <v/>
      </c>
      <c r="J44" s="18"/>
      <c r="K44" s="18"/>
    </row>
    <row r="45" spans="1:11" s="11" customFormat="1">
      <c r="A45" s="113"/>
      <c r="B45" s="27"/>
      <c r="C45" s="76"/>
      <c r="D45" s="77"/>
      <c r="E45" s="77"/>
      <c r="F45" s="13"/>
      <c r="G45" s="13" t="str">
        <f>IF(F45&lt;&gt;"",IF($G$4="Recurso",IF(LEFT($G$5,1)="M",VLOOKUP($G$5,'Definición técnica de imagenes'!$A$3:$G$17,5,FALSE),IF($G$5="F1",'Definición técnica de imagenes'!$E$15,'Definición técnica de imagenes'!$F$13)),'Definición técnica de imagenes'!$E$16),"")</f>
        <v/>
      </c>
      <c r="H45" s="120" t="str">
        <f t="shared" si="0"/>
        <v/>
      </c>
      <c r="I45" s="13" t="str">
        <f>IF(OR(B45&lt;&gt;"",J45&lt;&gt;""),IF($G$4="Recurso",IF(LEFT($G$5,1)="M",IF(VLOOKUP($G$5,'Definición técnica de imagenes'!$A$3:$G$17,6,FALSE)=0,"",VLOOKUP($G$5,'Definición técnica de imagenes'!$A$3:$G$17,6,FALSE)),IF($G$5="F1","","")),'Definición técnica de imagenes'!$F$16),"")</f>
        <v/>
      </c>
      <c r="J45" s="18"/>
      <c r="K45" s="18"/>
    </row>
    <row r="46" spans="1:11" s="11" customFormat="1">
      <c r="A46" s="113"/>
      <c r="B46" s="26"/>
      <c r="C46" s="76"/>
      <c r="D46" s="77"/>
      <c r="E46" s="77"/>
      <c r="F46" s="13"/>
      <c r="G46" s="13" t="str">
        <f>IF(F46&lt;&gt;"",IF($G$4="Recurso",IF(LEFT($G$5,1)="M",VLOOKUP($G$5,'Definición técnica de imagenes'!$A$3:$G$17,5,FALSE),IF($G$5="F1",'Definición técnica de imagenes'!$E$15,'Definición técnica de imagenes'!$F$13)),'Definición técnica de imagenes'!$E$16),"")</f>
        <v/>
      </c>
      <c r="H46" s="120" t="str">
        <f t="shared" si="0"/>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13"/>
      <c r="B47" s="28"/>
      <c r="C47" s="76"/>
      <c r="D47" s="77"/>
      <c r="E47" s="77"/>
      <c r="F47" s="13"/>
      <c r="G47" s="13" t="str">
        <f>IF(F47&lt;&gt;"",IF($G$4="Recurso",IF(LEFT($G$5,1)="M",VLOOKUP($G$5,'Definición técnica de imagenes'!$A$3:$G$17,5,FALSE),IF($G$5="F1",'Definición técnica de imagenes'!$E$15,'Definición técnica de imagenes'!$F$13)),'Definición técnica de imagenes'!$E$16),"")</f>
        <v/>
      </c>
      <c r="H47" s="120" t="str">
        <f t="shared" si="0"/>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13"/>
      <c r="B48" s="26"/>
      <c r="C48" s="76"/>
      <c r="D48" s="77"/>
      <c r="E48" s="77"/>
      <c r="F48" s="13"/>
      <c r="G48" s="13" t="str">
        <f>IF(F48&lt;&gt;"",IF($G$4="Recurso",IF(LEFT($G$5,1)="M",VLOOKUP($G$5,'Definición técnica de imagenes'!$A$3:$G$17,5,FALSE),IF($G$5="F1",'Definición técnica de imagenes'!$E$15,'Definición técnica de imagenes'!$F$13)),'Definición técnica de imagenes'!$E$16),"")</f>
        <v/>
      </c>
      <c r="H48" s="120" t="str">
        <f t="shared" si="0"/>
        <v/>
      </c>
      <c r="I48" s="13" t="str">
        <f>IF(OR(B48&lt;&gt;"",J48&lt;&gt;""),IF($G$4="Recurso",IF(LEFT($G$5,1)="M",IF(VLOOKUP($G$5,'Definición técnica de imagenes'!$A$3:$G$17,6,FALSE)=0,"",VLOOKUP($G$5,'Definición técnica de imagenes'!$A$3:$G$17,6,FALSE)),IF($G$5="F1","","")),'Definición técnica de imagenes'!$F$16),"")</f>
        <v/>
      </c>
      <c r="J48" s="21"/>
      <c r="K48" s="14"/>
    </row>
    <row r="49" spans="1:11" s="11" customFormat="1">
      <c r="A49" s="113"/>
      <c r="B49" s="29"/>
      <c r="C49" s="76"/>
      <c r="D49" s="77"/>
      <c r="E49" s="77"/>
      <c r="F49" s="13"/>
      <c r="G49" s="13" t="str">
        <f>IF(F49&lt;&gt;"",IF($G$4="Recurso",IF(LEFT($G$5,1)="M",VLOOKUP($G$5,'Definición técnica de imagenes'!$A$3:$G$17,5,FALSE),IF($G$5="F1",'Definición técnica de imagenes'!$E$15,'Definición técnica de imagenes'!$F$13)),'Definición técnica de imagenes'!$E$16),"")</f>
        <v/>
      </c>
      <c r="H49" s="120" t="str">
        <f t="shared" si="0"/>
        <v/>
      </c>
      <c r="I49" s="13" t="str">
        <f>IF(OR(B49&lt;&gt;"",J49&lt;&gt;""),IF($G$4="Recurso",IF(LEFT($G$5,1)="M",IF(VLOOKUP($G$5,'Definición técnica de imagenes'!$A$3:$G$17,6,FALSE)=0,"",VLOOKUP($G$5,'Definición técnica de imagenes'!$A$3:$G$17,6,FALSE)),IF($G$5="F1","","")),'Definición técnica de imagenes'!$F$16),"")</f>
        <v/>
      </c>
      <c r="J49" s="22"/>
      <c r="K49" s="14"/>
    </row>
    <row r="50" spans="1:11" s="11" customFormat="1">
      <c r="A50" s="113"/>
      <c r="B50" s="26"/>
      <c r="C50" s="76"/>
      <c r="D50" s="77"/>
      <c r="E50" s="77"/>
      <c r="F50" s="13"/>
      <c r="G50" s="13" t="str">
        <f>IF(F50&lt;&gt;"",IF($G$4="Recurso",IF(LEFT($G$5,1)="M",VLOOKUP($G$5,'Definición técnica de imagenes'!$A$3:$G$17,5,FALSE),IF($G$5="F1",'Definición técnica de imagenes'!$E$15,'Definición técnica de imagenes'!$F$13)),'Definición técnica de imagenes'!$E$16),"")</f>
        <v/>
      </c>
      <c r="H50" s="120" t="str">
        <f t="shared" si="0"/>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13"/>
      <c r="B51" s="26"/>
      <c r="C51" s="26"/>
      <c r="D51" s="13"/>
      <c r="E51" s="77"/>
      <c r="F51" s="13"/>
      <c r="G51" s="13" t="str">
        <f>IF(F51&lt;&gt;"",IF($G$4="Recurso",IF(LEFT($G$5,1)="M",VLOOKUP($G$5,'Definición técnica de imagenes'!$A$3:$G$17,5,FALSE),IF($G$5="F1",'Definición técnica de imagenes'!$E$15,'Definición técnica de imagenes'!$F$13)),'Definición técnica de imagenes'!$E$16),"")</f>
        <v/>
      </c>
      <c r="H51" s="120" t="str">
        <f t="shared" si="0"/>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13"/>
      <c r="B52" s="26"/>
      <c r="C52" s="26"/>
      <c r="D52" s="13"/>
      <c r="E52" s="13"/>
      <c r="F52" s="13" t="str">
        <f t="shared" ref="F52:F85" si="1">IF(OR(B52&lt;&gt;"",J52&lt;&gt;""),CONCATENATE($C$7,"_",$A52,IF($G$4="Cuaderno de Estudio","_small",CONCATENATE(IF(I52="","","n"),IF(LEFT($G$5,1)="F",".jpg",".png")))),"")</f>
        <v/>
      </c>
      <c r="G52" s="13" t="str">
        <f>IF(F52&lt;&gt;"",IF($G$4="Recurso",IF(LEFT($G$5,1)="M",VLOOKUP($G$5,'Definición técnica de imagenes'!$A$3:$G$17,5,FALSE),IF($G$5="F1",'Definición técnica de imagenes'!$E$15,'Definición técnica de imagenes'!$F$13)),'Definición técnica de imagenes'!$E$16),"")</f>
        <v/>
      </c>
      <c r="H52" s="120" t="str">
        <f t="shared" si="0"/>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13"/>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20" t="str">
        <f t="shared" si="0"/>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14"/>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20" t="str">
        <f t="shared" si="0"/>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14"/>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20" t="str">
        <f t="shared" si="0"/>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14"/>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20" t="str">
        <f t="shared" si="0"/>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14"/>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20" t="str">
        <f t="shared" si="0"/>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14"/>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20" t="str">
        <f t="shared" si="0"/>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14"/>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20" t="str">
        <f t="shared" si="0"/>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14"/>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20" t="str">
        <f t="shared" si="0"/>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14"/>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20" t="str">
        <f t="shared" si="0"/>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14"/>
      <c r="B62" s="26"/>
      <c r="C62" s="26"/>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20" t="str">
        <f t="shared" si="0"/>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14"/>
      <c r="B63" s="26"/>
      <c r="C63" s="26"/>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20" t="str">
        <f t="shared" si="0"/>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14"/>
      <c r="B64" s="26"/>
      <c r="C64" s="26"/>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20" t="str">
        <f t="shared" si="0"/>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14"/>
      <c r="B65" s="26"/>
      <c r="C65" s="26"/>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20" t="str">
        <f t="shared" si="0"/>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14"/>
      <c r="B66" s="26"/>
      <c r="C66" s="26"/>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20" t="str">
        <f t="shared" si="0"/>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14"/>
      <c r="B67" s="26"/>
      <c r="C67" s="115"/>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0"/>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14"/>
      <c r="B68" s="26"/>
      <c r="C68" s="115"/>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0"/>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14"/>
      <c r="B69" s="26"/>
      <c r="C69" s="115"/>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0"/>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14"/>
      <c r="B70" s="26"/>
      <c r="C70" s="115"/>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0"/>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14"/>
      <c r="B71" s="26"/>
      <c r="C71" s="115"/>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0"/>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14"/>
      <c r="B72" s="26"/>
      <c r="C72" s="115"/>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0"/>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14"/>
      <c r="B73" s="12"/>
      <c r="C73" s="116"/>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0"/>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14"/>
      <c r="B74" s="12"/>
      <c r="C74" s="116"/>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0"/>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14"/>
      <c r="B75" s="12"/>
      <c r="C75" s="116"/>
      <c r="D75" s="13"/>
      <c r="E75" s="13"/>
      <c r="F75" s="13" t="str">
        <f t="shared" si="1"/>
        <v/>
      </c>
      <c r="G75" s="13" t="str">
        <f>IF(F75&lt;&gt;"",IF($G$4="Recurso",IF(LEFT($G$5,1)="M",VLOOKUP($G$5,'Definición técnica de imagenes'!$A$3:$G$17,5,FALSE),IF($G$5="F1",'Definición técnica de imagenes'!$E$15,'Definición técnica de imagenes'!$F$13)),'Definición técnica de imagenes'!$E$16),"")</f>
        <v/>
      </c>
      <c r="H75" s="13" t="str">
        <f t="shared" si="0"/>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14"/>
      <c r="B76" s="12"/>
      <c r="C76" s="116"/>
      <c r="D76" s="13"/>
      <c r="E76" s="13"/>
      <c r="F76" s="13" t="str">
        <f t="shared" si="1"/>
        <v/>
      </c>
      <c r="G76" s="13" t="str">
        <f>IF(F76&lt;&gt;"",IF($G$4="Recurso",IF(LEFT($G$5,1)="M",VLOOKUP($G$5,'Definición técnica de imagenes'!$A$3:$G$17,5,FALSE),IF($G$5="F1",'Definición técnica de imagenes'!$E$15,'Definición técnica de imagenes'!$F$13)),'Definición técnica de imagenes'!$E$16),"")</f>
        <v/>
      </c>
      <c r="H76" s="13" t="str">
        <f t="shared" si="0"/>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14"/>
      <c r="B77" s="12"/>
      <c r="C77" s="116"/>
      <c r="D77" s="13"/>
      <c r="E77" s="13"/>
      <c r="F77" s="13" t="str">
        <f t="shared" si="1"/>
        <v/>
      </c>
      <c r="G77" s="13" t="str">
        <f>IF(F77&lt;&gt;"",IF($G$4="Recurso",IF(LEFT($G$5,1)="M",VLOOKUP($G$5,'Definición técnica de imagenes'!$A$3:$G$17,5,FALSE),IF($G$5="F1",'Definición técnica de imagenes'!$E$15,'Definición técnica de imagenes'!$F$13)),'Definición técnica de imagenes'!$E$16),"")</f>
        <v/>
      </c>
      <c r="H77" s="13" t="str">
        <f t="shared" si="0"/>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14"/>
      <c r="B78" s="12"/>
      <c r="C78" s="116"/>
      <c r="D78" s="13"/>
      <c r="E78" s="13"/>
      <c r="F78" s="13" t="str">
        <f t="shared" si="1"/>
        <v/>
      </c>
      <c r="G78" s="13" t="str">
        <f>IF(F78&lt;&gt;"",IF($G$4="Recurso",IF(LEFT($G$5,1)="M",VLOOKUP($G$5,'Definición técnica de imagenes'!$A$3:$G$17,5,FALSE),IF($G$5="F1",'Definición técnica de imagenes'!$E$15,'Definición técnica de imagenes'!$F$13)),'Definición técnica de imagenes'!$E$16),"")</f>
        <v/>
      </c>
      <c r="H78" s="13" t="str">
        <f t="shared" si="0"/>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14"/>
      <c r="B79" s="12"/>
      <c r="C79" s="116"/>
      <c r="D79" s="13"/>
      <c r="E79" s="13"/>
      <c r="F79" s="13" t="str">
        <f t="shared" si="1"/>
        <v/>
      </c>
      <c r="G79" s="13" t="str">
        <f>IF(F79&lt;&gt;"",IF($G$4="Recurso",IF(LEFT($G$5,1)="M",VLOOKUP($G$5,'Definición técnica de imagenes'!$A$3:$G$17,5,FALSE),IF($G$5="F1",'Definición técnica de imagenes'!$E$15,'Definición técnica de imagenes'!$F$13)),'Definición técnica de imagenes'!$E$16),"")</f>
        <v/>
      </c>
      <c r="H79" s="13" t="str">
        <f t="shared" si="0"/>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14"/>
      <c r="B80" s="12"/>
      <c r="C80" s="116"/>
      <c r="D80" s="13"/>
      <c r="E80" s="13"/>
      <c r="F80" s="13" t="str">
        <f t="shared" si="1"/>
        <v/>
      </c>
      <c r="G80" s="13" t="str">
        <f>IF(F80&lt;&gt;"",IF($G$4="Recurso",IF(LEFT($G$5,1)="M",VLOOKUP($G$5,'Definición técnica de imagenes'!$A$3:$G$17,5,FALSE),IF($G$5="F1",'Definición técnica de imagenes'!$E$15,'Definición técnica de imagenes'!$F$13)),'Definición técnica de imagenes'!$E$16),"")</f>
        <v/>
      </c>
      <c r="H80" s="13" t="str">
        <f t="shared" si="0"/>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14"/>
      <c r="B81" s="12"/>
      <c r="C81" s="116"/>
      <c r="D81" s="13"/>
      <c r="E81" s="13"/>
      <c r="F81" s="13" t="str">
        <f t="shared" si="1"/>
        <v/>
      </c>
      <c r="G81" s="13" t="str">
        <f>IF(F81&lt;&gt;"",IF($G$4="Recurso",IF(LEFT($G$5,1)="M",VLOOKUP($G$5,'Definición técnica de imagenes'!$A$3:$G$17,5,FALSE),IF($G$5="F1",'Definición técnica de imagenes'!$E$15,'Definición técnica de imagenes'!$F$13)),'Definición técnica de imagenes'!$E$16),"")</f>
        <v/>
      </c>
      <c r="H81" s="13" t="str">
        <f t="shared" si="0"/>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14"/>
      <c r="B82" s="12"/>
      <c r="C82" s="116"/>
      <c r="D82" s="13"/>
      <c r="E82" s="13"/>
      <c r="F82" s="13" t="str">
        <f t="shared" si="1"/>
        <v/>
      </c>
      <c r="G82" s="13" t="str">
        <f>IF(F82&lt;&gt;"",IF($G$4="Recurso",IF(LEFT($G$5,1)="M",VLOOKUP($G$5,'Definición técnica de imagenes'!$A$3:$G$17,5,FALSE),IF($G$5="F1",'Definición técnica de imagenes'!$E$15,'Definición técnica de imagenes'!$F$13)),'Definición técnica de imagenes'!$E$16),"")</f>
        <v/>
      </c>
      <c r="H82" s="13" t="str">
        <f t="shared" si="0"/>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14"/>
      <c r="B83" s="12"/>
      <c r="C83" s="116"/>
      <c r="D83" s="13"/>
      <c r="E83" s="13"/>
      <c r="F83" s="13" t="str">
        <f t="shared" si="1"/>
        <v/>
      </c>
      <c r="G83" s="13" t="str">
        <f>IF(F83&lt;&gt;"",IF($G$4="Recurso",IF(LEFT($G$5,1)="M",VLOOKUP($G$5,'Definición técnica de imagenes'!$A$3:$G$17,5,FALSE),IF($G$5="F1",'Definición técnica de imagenes'!$E$15,'Definición técnica de imagenes'!$F$13)),'Definición técnica de imagenes'!$E$16),"")</f>
        <v/>
      </c>
      <c r="H83" s="13" t="str">
        <f t="shared" si="0"/>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14"/>
      <c r="B84" s="12"/>
      <c r="C84" s="116"/>
      <c r="D84" s="13"/>
      <c r="E84" s="13"/>
      <c r="F84" s="13" t="str">
        <f t="shared" si="1"/>
        <v/>
      </c>
      <c r="G84" s="13" t="str">
        <f>IF(F84&lt;&gt;"",IF($G$4="Recurso",IF(LEFT($G$5,1)="M",VLOOKUP($G$5,'Definición técnica de imagenes'!$A$3:$G$17,5,FALSE),IF($G$5="F1",'Definición técnica de imagenes'!$E$15,'Definición técnica de imagenes'!$F$13)),'Definición técnica de imagenes'!$E$16),"")</f>
        <v/>
      </c>
      <c r="H84" s="13" t="str">
        <f t="shared" si="0"/>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14"/>
      <c r="B85" s="12"/>
      <c r="C85" s="116"/>
      <c r="D85" s="13"/>
      <c r="E85" s="13"/>
      <c r="F85" s="13" t="str">
        <f t="shared" si="1"/>
        <v/>
      </c>
      <c r="G85" s="13" t="str">
        <f>IF(F85&lt;&gt;"",IF($G$4="Recurso",IF(LEFT($G$5,1)="M",VLOOKUP($G$5,'Definición técnica de imagenes'!$A$3:$G$17,5,FALSE),IF($G$5="F1",'Definición técnica de imagenes'!$E$15,'Definición técnica de imagenes'!$F$13)),'Definición técnica de imagenes'!$E$16),"")</f>
        <v/>
      </c>
      <c r="H85" s="13" t="str">
        <f t="shared" si="0"/>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14"/>
      <c r="B86" s="12"/>
      <c r="C86" s="116"/>
      <c r="D86" s="13"/>
      <c r="E86" s="13"/>
      <c r="F86" s="13" t="str">
        <f t="shared" ref="F86:F119" si="2">IF(OR(B86&lt;&gt;"",J86&lt;&gt;""),CONCATENATE($C$7,"_",$A86,IF($G$4="Cuaderno de Estudio","_small",CONCATENATE(IF(I86="","","n"),IF(LEFT($G$5,1)="F",".jpg",".png")))),"")</f>
        <v/>
      </c>
      <c r="G86" s="13" t="str">
        <f>IF(F86&lt;&gt;"",IF($G$4="Recurso",IF(LEFT($G$5,1)="M",VLOOKUP($G$5,'Definición técnica de imagenes'!$A$3:$G$17,5,FALSE),IF($G$5="F1",'Definición técnica de imagenes'!$E$15,'Definición técnica de imagenes'!$F$13)),'Definición técnica de imagenes'!$E$16),"")</f>
        <v/>
      </c>
      <c r="H86" s="13" t="str">
        <f t="shared" ref="H86:H119" si="3">IF(AND(I86&lt;&gt;"",I86&lt;&gt;0),IF(OR(B86&lt;&gt;"",J86&lt;&gt;""),CONCATENATE($C$7,"_",$A86,IF($G$4="Cuaderno de Estudio","_zoom",CONCATENATE("a",IF(LEFT($G$5,1)="F",".jpg",".png")))),""),"")</f>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14"/>
      <c r="B87" s="12"/>
      <c r="C87" s="116"/>
      <c r="D87" s="13"/>
      <c r="E87" s="13"/>
      <c r="F87" s="13" t="str">
        <f t="shared" si="2"/>
        <v/>
      </c>
      <c r="G87" s="13" t="str">
        <f>IF(F87&lt;&gt;"",IF($G$4="Recurso",IF(LEFT($G$5,1)="M",VLOOKUP($G$5,'Definición técnica de imagenes'!$A$3:$G$17,5,FALSE),IF($G$5="F1",'Definición técnica de imagenes'!$E$15,'Definición técnica de imagenes'!$F$13)),'Definición técnica de imagenes'!$E$16),"")</f>
        <v/>
      </c>
      <c r="H87" s="13" t="str">
        <f t="shared" si="3"/>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14"/>
      <c r="B88" s="12"/>
      <c r="C88" s="116"/>
      <c r="D88" s="13"/>
      <c r="E88" s="13"/>
      <c r="F88" s="13" t="str">
        <f t="shared" si="2"/>
        <v/>
      </c>
      <c r="G88" s="13" t="str">
        <f>IF(F88&lt;&gt;"",IF($G$4="Recurso",IF(LEFT($G$5,1)="M",VLOOKUP($G$5,'Definición técnica de imagenes'!$A$3:$G$17,5,FALSE),IF($G$5="F1",'Definición técnica de imagenes'!$E$15,'Definición técnica de imagenes'!$F$13)),'Definición técnica de imagenes'!$E$16),"")</f>
        <v/>
      </c>
      <c r="H88" s="13" t="str">
        <f t="shared" si="3"/>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14"/>
      <c r="B89" s="12"/>
      <c r="C89" s="116"/>
      <c r="D89" s="13"/>
      <c r="E89" s="13"/>
      <c r="F89" s="13" t="str">
        <f t="shared" si="2"/>
        <v/>
      </c>
      <c r="G89" s="13" t="str">
        <f>IF(F89&lt;&gt;"",IF($G$4="Recurso",IF(LEFT($G$5,1)="M",VLOOKUP($G$5,'Definición técnica de imagenes'!$A$3:$G$17,5,FALSE),IF($G$5="F1",'Definición técnica de imagenes'!$E$15,'Definición técnica de imagenes'!$F$13)),'Definición técnica de imagenes'!$E$16),"")</f>
        <v/>
      </c>
      <c r="H89" s="13" t="str">
        <f t="shared" si="3"/>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14"/>
      <c r="B90" s="12"/>
      <c r="C90" s="116"/>
      <c r="D90" s="13"/>
      <c r="E90" s="13"/>
      <c r="F90" s="13" t="str">
        <f t="shared" si="2"/>
        <v/>
      </c>
      <c r="G90" s="13" t="str">
        <f>IF(F90&lt;&gt;"",IF($G$4="Recurso",IF(LEFT($G$5,1)="M",VLOOKUP($G$5,'Definición técnica de imagenes'!$A$3:$G$17,5,FALSE),IF($G$5="F1",'Definición técnica de imagenes'!$E$15,'Definición técnica de imagenes'!$F$13)),'Definición técnica de imagenes'!$E$16),"")</f>
        <v/>
      </c>
      <c r="H90" s="13" t="str">
        <f t="shared" si="3"/>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14"/>
      <c r="B91" s="12"/>
      <c r="C91" s="116"/>
      <c r="D91" s="13"/>
      <c r="E91" s="13"/>
      <c r="F91" s="13" t="str">
        <f t="shared" si="2"/>
        <v/>
      </c>
      <c r="G91" s="13" t="str">
        <f>IF(F91&lt;&gt;"",IF($G$4="Recurso",IF(LEFT($G$5,1)="M",VLOOKUP($G$5,'Definición técnica de imagenes'!$A$3:$G$17,5,FALSE),IF($G$5="F1",'Definición técnica de imagenes'!$E$15,'Definición técnica de imagenes'!$F$13)),'Definición técnica de imagenes'!$E$16),"")</f>
        <v/>
      </c>
      <c r="H91" s="13" t="str">
        <f t="shared" si="3"/>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2"/>
        <v/>
      </c>
      <c r="G92" s="13" t="str">
        <f>IF(F92&lt;&gt;"",IF($G$4="Recurso",IF(LEFT($G$5,1)="M",VLOOKUP($G$5,'Definición técnica de imagenes'!$A$3:$G$17,5,FALSE),IF($G$5="F1",'Definición técnica de imagenes'!$E$15,'Definición técnica de imagenes'!$F$13)),'Definición técnica de imagenes'!$E$16),"")</f>
        <v/>
      </c>
      <c r="H92" s="13" t="str">
        <f t="shared" si="3"/>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2"/>
        <v/>
      </c>
      <c r="G93" s="13" t="str">
        <f>IF(F93&lt;&gt;"",IF($G$4="Recurso",IF(LEFT($G$5,1)="M",VLOOKUP($G$5,'Definición técnica de imagenes'!$A$3:$G$17,5,FALSE),IF($G$5="F1",'Definición técnica de imagenes'!$E$15,'Definición técnica de imagenes'!$F$13)),'Definición técnica de imagenes'!$E$16),"")</f>
        <v/>
      </c>
      <c r="H93" s="13" t="str">
        <f t="shared" si="3"/>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2"/>
        <v/>
      </c>
      <c r="G94" s="13" t="str">
        <f>IF(F94&lt;&gt;"",IF($G$4="Recurso",IF(LEFT($G$5,1)="M",VLOOKUP($G$5,'Definición técnica de imagenes'!$A$3:$G$17,5,FALSE),IF($G$5="F1",'Definición técnica de imagenes'!$E$15,'Definición técnica de imagenes'!$F$13)),'Definición técnica de imagenes'!$E$16),"")</f>
        <v/>
      </c>
      <c r="H94" s="13" t="str">
        <f t="shared" si="3"/>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2"/>
        <v/>
      </c>
      <c r="G95" s="13" t="str">
        <f>IF(F95&lt;&gt;"",IF($G$4="Recurso",IF(LEFT($G$5,1)="M",VLOOKUP($G$5,'Definición técnica de imagenes'!$A$3:$G$17,5,FALSE),IF($G$5="F1",'Definición técnica de imagenes'!$E$15,'Definición técnica de imagenes'!$F$13)),'Definición técnica de imagenes'!$E$16),"")</f>
        <v/>
      </c>
      <c r="H95" s="13" t="str">
        <f t="shared" si="3"/>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2"/>
        <v/>
      </c>
      <c r="G96" s="13" t="str">
        <f>IF(F96&lt;&gt;"",IF($G$4="Recurso",IF(LEFT($G$5,1)="M",VLOOKUP($G$5,'Definición técnica de imagenes'!$A$3:$G$17,5,FALSE),IF($G$5="F1",'Definición técnica de imagenes'!$E$15,'Definición técnica de imagenes'!$F$13)),'Definición técnica de imagenes'!$E$16),"")</f>
        <v/>
      </c>
      <c r="H96" s="13" t="str">
        <f t="shared" si="3"/>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2"/>
        <v/>
      </c>
      <c r="G97" s="13" t="str">
        <f>IF(F97&lt;&gt;"",IF($G$4="Recurso",IF(LEFT($G$5,1)="M",VLOOKUP($G$5,'Definición técnica de imagenes'!$A$3:$G$17,5,FALSE),IF($G$5="F1",'Definición técnica de imagenes'!$E$15,'Definición técnica de imagenes'!$F$13)),'Definición técnica de imagenes'!$E$16),"")</f>
        <v/>
      </c>
      <c r="H97" s="13" t="str">
        <f t="shared" si="3"/>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2"/>
        <v/>
      </c>
      <c r="G98" s="13" t="str">
        <f>IF(F98&lt;&gt;"",IF($G$4="Recurso",IF(LEFT($G$5,1)="M",VLOOKUP($G$5,'Definición técnica de imagenes'!$A$3:$G$17,5,FALSE),IF($G$5="F1",'Definición técnica de imagenes'!$E$15,'Definición técnica de imagenes'!$F$13)),'Definición técnica de imagenes'!$E$16),"")</f>
        <v/>
      </c>
      <c r="H98" s="13" t="str">
        <f t="shared" si="3"/>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2"/>
        <v/>
      </c>
      <c r="G99" s="13" t="str">
        <f>IF(F99&lt;&gt;"",IF($G$4="Recurso",IF(LEFT($G$5,1)="M",VLOOKUP($G$5,'Definición técnica de imagenes'!$A$3:$G$17,5,FALSE),IF($G$5="F1",'Definición técnica de imagenes'!$E$15,'Definición técnica de imagenes'!$F$13)),'Definición técnica de imagenes'!$E$16),"")</f>
        <v/>
      </c>
      <c r="H99" s="13" t="str">
        <f t="shared" si="3"/>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2"/>
        <v/>
      </c>
      <c r="G100" s="13" t="str">
        <f>IF(F100&lt;&gt;"",IF($G$4="Recurso",IF(LEFT($G$5,1)="M",VLOOKUP($G$5,'Definición técnica de imagenes'!$A$3:$G$17,5,FALSE),IF($G$5="F1",'Definición técnica de imagenes'!$E$15,'Definición técnica de imagenes'!$F$13)),'Definición técnica de imagenes'!$E$16),"")</f>
        <v/>
      </c>
      <c r="H100" s="13" t="str">
        <f t="shared" si="3"/>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2"/>
        <v/>
      </c>
      <c r="G101" s="13" t="str">
        <f>IF(F101&lt;&gt;"",IF($G$4="Recurso",IF(LEFT($G$5,1)="M",VLOOKUP($G$5,'Definición técnica de imagenes'!$A$3:$G$17,5,FALSE),IF($G$5="F1",'Definición técnica de imagenes'!$E$15,'Definición técnica de imagenes'!$F$13)),'Definición técnica de imagenes'!$E$16),"")</f>
        <v/>
      </c>
      <c r="H101" s="13" t="str">
        <f t="shared" si="3"/>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2"/>
        <v/>
      </c>
      <c r="G102" s="13" t="str">
        <f>IF(F102&lt;&gt;"",IF($G$4="Recurso",IF(LEFT($G$5,1)="M",VLOOKUP($G$5,'Definición técnica de imagenes'!$A$3:$G$17,5,FALSE),IF($G$5="F1",'Definición técnica de imagenes'!$E$15,'Definición técnica de imagenes'!$F$13)),'Definición técnica de imagenes'!$E$16),"")</f>
        <v/>
      </c>
      <c r="H102" s="13" t="str">
        <f t="shared" si="3"/>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2"/>
        <v/>
      </c>
      <c r="G103" s="13" t="str">
        <f>IF(F103&lt;&gt;"",IF($G$4="Recurso",IF(LEFT($G$5,1)="M",VLOOKUP($G$5,'Definición técnica de imagenes'!$A$3:$G$17,5,FALSE),IF($G$5="F1",'Definición técnica de imagenes'!$E$15,'Definición técnica de imagenes'!$F$13)),'Definición técnica de imagenes'!$E$16),"")</f>
        <v/>
      </c>
      <c r="H103" s="13" t="str">
        <f t="shared" si="3"/>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2"/>
        <v/>
      </c>
      <c r="G104" s="13" t="str">
        <f>IF(F104&lt;&gt;"",IF($G$4="Recurso",IF(LEFT($G$5,1)="M",VLOOKUP($G$5,'Definición técnica de imagenes'!$A$3:$G$17,5,FALSE),IF($G$5="F1",'Definición técnica de imagenes'!$E$15,'Definición técnica de imagenes'!$F$13)),'Definición técnica de imagenes'!$E$16),"")</f>
        <v/>
      </c>
      <c r="H104" s="13" t="str">
        <f t="shared" si="3"/>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2"/>
        <v/>
      </c>
      <c r="G105" s="13" t="str">
        <f>IF(F105&lt;&gt;"",IF($G$4="Recurso",IF(LEFT($G$5,1)="M",VLOOKUP($G$5,'Definición técnica de imagenes'!$A$3:$G$17,5,FALSE),IF($G$5="F1",'Definición técnica de imagenes'!$E$15,'Definición técnica de imagenes'!$F$13)),'Definición técnica de imagenes'!$E$16),"")</f>
        <v/>
      </c>
      <c r="H105" s="13" t="str">
        <f t="shared" si="3"/>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2"/>
        <v/>
      </c>
      <c r="G106" s="13" t="str">
        <f>IF(F106&lt;&gt;"",IF($G$4="Recurso",IF(LEFT($G$5,1)="M",VLOOKUP($G$5,'Definición técnica de imagenes'!$A$3:$G$17,5,FALSE),IF($G$5="F1",'Definición técnica de imagenes'!$E$15,'Definición técnica de imagenes'!$F$13)),'Definición técnica de imagenes'!$E$16),"")</f>
        <v/>
      </c>
      <c r="H106" s="13" t="str">
        <f t="shared" si="3"/>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2"/>
        <v/>
      </c>
      <c r="G107" s="13" t="str">
        <f>IF(F107&lt;&gt;"",IF($G$4="Recurso",IF(LEFT($G$5,1)="M",VLOOKUP($G$5,'Definición técnica de imagenes'!$A$3:$G$17,5,FALSE),IF($G$5="F1",'Definición técnica de imagenes'!$E$15,'Definición técnica de imagenes'!$F$13)),'Definición técnica de imagenes'!$E$16),"")</f>
        <v/>
      </c>
      <c r="H107" s="13" t="str">
        <f t="shared" si="3"/>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2"/>
        <v/>
      </c>
      <c r="G108" s="13" t="str">
        <f>IF(F108&lt;&gt;"",IF($G$4="Recurso",IF(LEFT($G$5,1)="M",VLOOKUP($G$5,'Definición técnica de imagenes'!$A$3:$G$17,5,FALSE),IF($G$5="F1",'Definición técnica de imagenes'!$E$15,'Definición técnica de imagenes'!$F$13)),'Definición técnica de imagenes'!$E$16),"")</f>
        <v/>
      </c>
      <c r="H108" s="13" t="str">
        <f t="shared" si="3"/>
        <v/>
      </c>
      <c r="I108" s="13" t="str">
        <f>IF(OR(B108&lt;&gt;"",J108&lt;&gt;""),IF($G$4="Recurso",IF(LEFT($G$5,1)="M",IF(VLOOKUP($G$5,'Definición técnica de imagenes'!$A$3:$G$17,6,FALSE)=0,"",VLOOKUP($G$5,'Definición técnica de imagenes'!$A$3:$G$17,6,FALSE)),IF($G$5="F1","","")),'Definición técnica de imagenes'!$F$16),"")</f>
        <v/>
      </c>
      <c r="J108" s="13"/>
      <c r="K108" s="14"/>
    </row>
    <row r="109" spans="1:11" s="11" customFormat="1">
      <c r="A109" s="12"/>
      <c r="B109" s="12"/>
      <c r="C109" s="12"/>
      <c r="D109" s="13"/>
      <c r="E109" s="13"/>
      <c r="F109" s="13" t="str">
        <f t="shared" si="2"/>
        <v/>
      </c>
      <c r="G109" s="13" t="str">
        <f>IF(F109&lt;&gt;"",IF($G$4="Recurso",IF(LEFT($G$5,1)="M",VLOOKUP($G$5,'Definición técnica de imagenes'!$A$3:$G$17,5,FALSE),IF($G$5="F1",'Definición técnica de imagenes'!$E$15,'Definición técnica de imagenes'!$F$13)),'Definición técnica de imagenes'!$E$16),"")</f>
        <v/>
      </c>
      <c r="H109" s="13" t="str">
        <f t="shared" si="3"/>
        <v/>
      </c>
      <c r="I109" s="13" t="str">
        <f>IF(OR(B109&lt;&gt;"",J109&lt;&gt;""),IF($G$4="Recurso",IF(LEFT($G$5,1)="M",IF(VLOOKUP($G$5,'Definición técnica de imagenes'!$A$3:$G$17,6,FALSE)=0,"",VLOOKUP($G$5,'Definición técnica de imagenes'!$A$3:$G$17,6,FALSE)),IF($G$5="F1","","")),'Definición técnica de imagenes'!$F$16),"")</f>
        <v/>
      </c>
      <c r="J109" s="13"/>
      <c r="K109" s="14"/>
    </row>
    <row r="110" spans="1:11" s="11" customFormat="1">
      <c r="A110" s="12"/>
      <c r="B110" s="12"/>
      <c r="C110" s="12"/>
      <c r="D110" s="13"/>
      <c r="E110" s="13"/>
      <c r="F110" s="13" t="str">
        <f t="shared" si="2"/>
        <v/>
      </c>
      <c r="G110" s="13" t="str">
        <f>IF(F110&lt;&gt;"",IF($G$4="Recurso",IF(LEFT($G$5,1)="M",VLOOKUP($G$5,'Definición técnica de imagenes'!$A$3:$G$17,5,FALSE),IF($G$5="F1",'Definición técnica de imagenes'!$E$15,'Definición técnica de imagenes'!$F$13)),'Definición técnica de imagenes'!$E$16),"")</f>
        <v/>
      </c>
      <c r="H110" s="13" t="str">
        <f t="shared" si="3"/>
        <v/>
      </c>
      <c r="I110" s="13" t="str">
        <f>IF(OR(B110&lt;&gt;"",J110&lt;&gt;""),IF($G$4="Recurso",IF(LEFT($G$5,1)="M",IF(VLOOKUP($G$5,'Definición técnica de imagenes'!$A$3:$G$17,6,FALSE)=0,"",VLOOKUP($G$5,'Definición técnica de imagenes'!$A$3:$G$17,6,FALSE)),IF($G$5="F1","","")),'Definición técnica de imagenes'!$F$16),"")</f>
        <v/>
      </c>
      <c r="J110" s="13"/>
      <c r="K110" s="14"/>
    </row>
    <row r="111" spans="1:11" s="11" customFormat="1">
      <c r="A111" s="12"/>
      <c r="B111" s="12"/>
      <c r="C111" s="12"/>
      <c r="D111" s="13"/>
      <c r="E111" s="13"/>
      <c r="F111" s="13" t="str">
        <f t="shared" si="2"/>
        <v/>
      </c>
      <c r="G111" s="13" t="str">
        <f>IF(F111&lt;&gt;"",IF($G$4="Recurso",IF(LEFT($G$5,1)="M",VLOOKUP($G$5,'Definición técnica de imagenes'!$A$3:$G$17,5,FALSE),IF($G$5="F1",'Definición técnica de imagenes'!$E$15,'Definición técnica de imagenes'!$F$13)),'Definición técnica de imagenes'!$E$16),"")</f>
        <v/>
      </c>
      <c r="H111" s="13" t="str">
        <f t="shared" si="3"/>
        <v/>
      </c>
      <c r="I111" s="13" t="str">
        <f>IF(OR(B111&lt;&gt;"",J111&lt;&gt;""),IF($G$4="Recurso",IF(LEFT($G$5,1)="M",IF(VLOOKUP($G$5,'Definición técnica de imagenes'!$A$3:$G$17,6,FALSE)=0,"",VLOOKUP($G$5,'Definición técnica de imagenes'!$A$3:$G$17,6,FALSE)),IF($G$5="F1","","")),'Definición técnica de imagenes'!$F$16),"")</f>
        <v/>
      </c>
      <c r="J111" s="13"/>
      <c r="K111" s="14"/>
    </row>
    <row r="112" spans="1:11" s="11" customFormat="1">
      <c r="A112" s="12"/>
      <c r="B112" s="12"/>
      <c r="C112" s="12"/>
      <c r="D112" s="13"/>
      <c r="E112" s="13"/>
      <c r="F112" s="13" t="str">
        <f t="shared" si="2"/>
        <v/>
      </c>
      <c r="G112" s="13" t="str">
        <f>IF(F112&lt;&gt;"",IF($G$4="Recurso",IF(LEFT($G$5,1)="M",VLOOKUP($G$5,'Definición técnica de imagenes'!$A$3:$G$17,5,FALSE),IF($G$5="F1",'Definición técnica de imagenes'!$E$15,'Definición técnica de imagenes'!$F$13)),'Definición técnica de imagenes'!$E$16),"")</f>
        <v/>
      </c>
      <c r="H112" s="13" t="str">
        <f t="shared" si="3"/>
        <v/>
      </c>
      <c r="I112" s="13" t="str">
        <f>IF(OR(B112&lt;&gt;"",J112&lt;&gt;""),IF($G$4="Recurso",IF(LEFT($G$5,1)="M",IF(VLOOKUP($G$5,'Definición técnica de imagenes'!$A$3:$G$17,6,FALSE)=0,"",VLOOKUP($G$5,'Definición técnica de imagenes'!$A$3:$G$17,6,FALSE)),IF($G$5="F1","","")),'Definición técnica de imagenes'!$F$16),"")</f>
        <v/>
      </c>
      <c r="J112" s="13"/>
      <c r="K112" s="14"/>
    </row>
    <row r="113" spans="1:11" s="11" customFormat="1">
      <c r="A113" s="12"/>
      <c r="B113" s="12"/>
      <c r="C113" s="12"/>
      <c r="D113" s="13"/>
      <c r="E113" s="13"/>
      <c r="F113" s="13" t="str">
        <f t="shared" si="2"/>
        <v/>
      </c>
      <c r="G113" s="13" t="str">
        <f>IF(F113&lt;&gt;"",IF($G$4="Recurso",IF(LEFT($G$5,1)="M",VLOOKUP($G$5,'Definición técnica de imagenes'!$A$3:$G$17,5,FALSE),IF($G$5="F1",'Definición técnica de imagenes'!$E$15,'Definición técnica de imagenes'!$F$13)),'Definición técnica de imagenes'!$E$16),"")</f>
        <v/>
      </c>
      <c r="H113" s="13" t="str">
        <f t="shared" si="3"/>
        <v/>
      </c>
      <c r="I113" s="13" t="str">
        <f>IF(OR(B113&lt;&gt;"",J113&lt;&gt;""),IF($G$4="Recurso",IF(LEFT($G$5,1)="M",IF(VLOOKUP($G$5,'Definición técnica de imagenes'!$A$3:$G$17,6,FALSE)=0,"",VLOOKUP($G$5,'Definición técnica de imagenes'!$A$3:$G$17,6,FALSE)),IF($G$5="F1","","")),'Definición técnica de imagenes'!$F$16),"")</f>
        <v/>
      </c>
      <c r="J113" s="13"/>
      <c r="K113" s="14"/>
    </row>
    <row r="114" spans="1:11" s="11" customFormat="1">
      <c r="A114" s="12"/>
      <c r="B114" s="12"/>
      <c r="C114" s="12"/>
      <c r="D114" s="13"/>
      <c r="E114" s="13"/>
      <c r="F114" s="13" t="str">
        <f t="shared" si="2"/>
        <v/>
      </c>
      <c r="G114" s="13" t="str">
        <f>IF(F114&lt;&gt;"",IF($G$4="Recurso",IF(LEFT($G$5,1)="M",VLOOKUP($G$5,'Definición técnica de imagenes'!$A$3:$G$17,5,FALSE),IF($G$5="F1",'Definición técnica de imagenes'!$E$15,'Definición técnica de imagenes'!$F$13)),'Definición técnica de imagenes'!$E$16),"")</f>
        <v/>
      </c>
      <c r="H114" s="13" t="str">
        <f t="shared" si="3"/>
        <v/>
      </c>
      <c r="I114" s="13" t="str">
        <f>IF(OR(B114&lt;&gt;"",J114&lt;&gt;""),IF($G$4="Recurso",IF(LEFT($G$5,1)="M",IF(VLOOKUP($G$5,'Definición técnica de imagenes'!$A$3:$G$17,6,FALSE)=0,"",VLOOKUP($G$5,'Definición técnica de imagenes'!$A$3:$G$17,6,FALSE)),IF($G$5="F1","","")),'Definición técnica de imagenes'!$F$16),"")</f>
        <v/>
      </c>
      <c r="J114" s="13"/>
      <c r="K114" s="14"/>
    </row>
    <row r="115" spans="1:11" s="11" customFormat="1">
      <c r="A115" s="12"/>
      <c r="B115" s="12"/>
      <c r="C115" s="12"/>
      <c r="D115" s="13"/>
      <c r="E115" s="13"/>
      <c r="F115" s="13" t="str">
        <f t="shared" si="2"/>
        <v/>
      </c>
      <c r="G115" s="13" t="str">
        <f>IF(F115&lt;&gt;"",IF($G$4="Recurso",IF(LEFT($G$5,1)="M",VLOOKUP($G$5,'Definición técnica de imagenes'!$A$3:$G$17,5,FALSE),IF($G$5="F1",'Definición técnica de imagenes'!$E$15,'Definición técnica de imagenes'!$F$13)),'Definición técnica de imagenes'!$E$16),"")</f>
        <v/>
      </c>
      <c r="H115" s="13" t="str">
        <f t="shared" si="3"/>
        <v/>
      </c>
      <c r="I115" s="13" t="str">
        <f>IF(OR(B115&lt;&gt;"",J115&lt;&gt;""),IF($G$4="Recurso",IF(LEFT($G$5,1)="M",IF(VLOOKUP($G$5,'Definición técnica de imagenes'!$A$3:$G$17,6,FALSE)=0,"",VLOOKUP($G$5,'Definición técnica de imagenes'!$A$3:$G$17,6,FALSE)),IF($G$5="F1","","")),'Definición técnica de imagenes'!$F$16),"")</f>
        <v/>
      </c>
      <c r="J115" s="13"/>
      <c r="K115" s="14"/>
    </row>
    <row r="116" spans="1:11" s="11" customFormat="1">
      <c r="A116" s="12"/>
      <c r="B116" s="12"/>
      <c r="C116" s="12"/>
      <c r="D116" s="13"/>
      <c r="E116" s="13"/>
      <c r="F116" s="13" t="str">
        <f t="shared" si="2"/>
        <v/>
      </c>
      <c r="G116" s="13" t="str">
        <f>IF(F116&lt;&gt;"",IF($G$4="Recurso",IF(LEFT($G$5,1)="M",VLOOKUP($G$5,'Definición técnica de imagenes'!$A$3:$G$17,5,FALSE),IF($G$5="F1",'Definición técnica de imagenes'!$E$15,'Definición técnica de imagenes'!$F$13)),'Definición técnica de imagenes'!$E$16),"")</f>
        <v/>
      </c>
      <c r="H116" s="13" t="str">
        <f t="shared" si="3"/>
        <v/>
      </c>
      <c r="I116" s="13" t="str">
        <f>IF(OR(B116&lt;&gt;"",J116&lt;&gt;""),IF($G$4="Recurso",IF(LEFT($G$5,1)="M",IF(VLOOKUP($G$5,'Definición técnica de imagenes'!$A$3:$G$17,6,FALSE)=0,"",VLOOKUP($G$5,'Definición técnica de imagenes'!$A$3:$G$17,6,FALSE)),IF($G$5="F1","","")),'Definición técnica de imagenes'!$F$16),"")</f>
        <v/>
      </c>
      <c r="J116" s="13"/>
      <c r="K116" s="14"/>
    </row>
    <row r="117" spans="1:11" s="11" customFormat="1">
      <c r="A117" s="12"/>
      <c r="B117" s="12"/>
      <c r="C117" s="12"/>
      <c r="D117" s="13"/>
      <c r="E117" s="13"/>
      <c r="F117" s="13" t="str">
        <f t="shared" si="2"/>
        <v/>
      </c>
      <c r="G117" s="13" t="str">
        <f>IF(F117&lt;&gt;"",IF($G$4="Recurso",IF(LEFT($G$5,1)="M",VLOOKUP($G$5,'Definición técnica de imagenes'!$A$3:$G$17,5,FALSE),IF($G$5="F1",'Definición técnica de imagenes'!$E$15,'Definición técnica de imagenes'!$F$13)),'Definición técnica de imagenes'!$E$16),"")</f>
        <v/>
      </c>
      <c r="H117" s="13" t="str">
        <f t="shared" si="3"/>
        <v/>
      </c>
      <c r="I117" s="13" t="str">
        <f>IF(OR(B117&lt;&gt;"",J117&lt;&gt;""),IF($G$4="Recurso",IF(LEFT($G$5,1)="M",IF(VLOOKUP($G$5,'Definición técnica de imagenes'!$A$3:$G$17,6,FALSE)=0,"",VLOOKUP($G$5,'Definición técnica de imagenes'!$A$3:$G$17,6,FALSE)),IF($G$5="F1","","")),'Definición técnica de imagenes'!$F$16),"")</f>
        <v/>
      </c>
      <c r="J117" s="13"/>
      <c r="K117" s="14"/>
    </row>
    <row r="118" spans="1:11" s="11" customFormat="1">
      <c r="A118" s="12"/>
      <c r="B118" s="12"/>
      <c r="C118" s="12"/>
      <c r="D118" s="13"/>
      <c r="E118" s="13"/>
      <c r="F118" s="13" t="str">
        <f t="shared" si="2"/>
        <v/>
      </c>
      <c r="G118" s="13" t="str">
        <f>IF(F118&lt;&gt;"",IF($G$4="Recurso",IF(LEFT($G$5,1)="M",VLOOKUP($G$5,'Definición técnica de imagenes'!$A$3:$G$17,5,FALSE),IF($G$5="F1",'Definición técnica de imagenes'!$E$15,'Definición técnica de imagenes'!$F$13)),'Definición técnica de imagenes'!$E$16),"")</f>
        <v/>
      </c>
      <c r="H118" s="13" t="str">
        <f t="shared" si="3"/>
        <v/>
      </c>
      <c r="I118" s="13" t="str">
        <f>IF(OR(B118&lt;&gt;"",J118&lt;&gt;""),IF($G$4="Recurso",IF(LEFT($G$5,1)="M",IF(VLOOKUP($G$5,'Definición técnica de imagenes'!$A$3:$G$17,6,FALSE)=0,"",VLOOKUP($G$5,'Definición técnica de imagenes'!$A$3:$G$17,6,FALSE)),IF($G$5="F1","","")),'Definición técnica de imagenes'!$F$16),"")</f>
        <v/>
      </c>
      <c r="J118" s="13"/>
      <c r="K118" s="14"/>
    </row>
    <row r="119" spans="1:11" s="11" customFormat="1">
      <c r="A119" s="12"/>
      <c r="B119" s="12"/>
      <c r="C119" s="12"/>
      <c r="D119" s="13"/>
      <c r="E119" s="13"/>
      <c r="F119" s="13" t="str">
        <f t="shared" si="2"/>
        <v/>
      </c>
      <c r="G119" s="13" t="str">
        <f>IF(F119&lt;&gt;"",IF($G$4="Recurso",IF(LEFT($G$5,1)="M",VLOOKUP($G$5,'Definición técnica de imagenes'!$A$3:$G$17,5,FALSE),IF($G$5="F1",'Definición técnica de imagenes'!$E$15,'Definición técnica de imagenes'!$F$13)),'Definición técnica de imagenes'!$E$16),"")</f>
        <v/>
      </c>
      <c r="H119" s="13" t="str">
        <f t="shared" si="3"/>
        <v/>
      </c>
      <c r="I119" s="13" t="str">
        <f>IF(OR(B119&lt;&gt;"",J119&lt;&gt;""),IF($G$4="Recurso",IF(LEFT($G$5,1)="M",IF(VLOOKUP($G$5,'Definición técnica de imagenes'!$A$3:$G$17,6,FALSE)=0,"",VLOOKUP($G$5,'Definición técnica de imagenes'!$A$3:$G$17,6,FALSE)),IF($G$5="F1","","")),'Definición técnica de imagenes'!$F$16),"")</f>
        <v/>
      </c>
      <c r="J119" s="13"/>
      <c r="K119"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4 E16:E119">
      <formula1>"Vertical,Horizontal"</formula1>
    </dataValidation>
    <dataValidation type="list" allowBlank="1" showInputMessage="1" showErrorMessage="1" sqref="D10:D14 D16:D11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google.com.co/imgres?imgurl=http://historia1imagen.files.wordpress.com/2013/06/guerra-fria.jpg&amp;imgrefurl=http://historia1imagen.cl/guerra-fria/&amp;h=476&amp;w=544&amp;tbnid=-xBntLZd6KTDXM:&amp;zoom=1&amp;docid=J2VCeC8o2YmSvM&amp;ei=QFDlVLqlLYSnNpS7grAL&amp;tbm=isch&amp;ved=0C"/>
    <hyperlink ref="B22" r:id="rId2" display="http://www.google.com.co/imgres?imgurl=http://www.esquerda.net/sites/default/files/mapa_de_la_urss_0.jpg&amp;imgrefurl=http://www.esquerda.net/artigos/270&amp;h=542&amp;w=829&amp;tbnid=ANFTAeHdhQE2DM:&amp;zoom=1&amp;docid=zCnmnzvwHI4MyM&amp;ei=gkvlVJu8MomUNriXg6gK&amp;tbm=isch&amp;ved=0CBwQM"/>
    <hyperlink ref="B31" r:id="rId3"/>
    <hyperlink ref="B42" r:id="rId4"/>
    <hyperlink ref="B11"/>
    <hyperlink ref="B13" r:id="rId5"/>
    <hyperlink ref="B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2" customWidth="1"/>
    <col min="2" max="2" width="11" style="32"/>
    <col min="3" max="3" width="13.77734375" style="32" customWidth="1"/>
    <col min="4" max="4" width="11.33203125" style="32" customWidth="1"/>
    <col min="5" max="7" width="11" style="32"/>
    <col min="8" max="11" width="11" style="32" hidden="1" customWidth="1"/>
    <col min="12" max="16384" width="11" style="32"/>
  </cols>
  <sheetData>
    <row r="1" spans="1:11" ht="16.5" thickBot="1">
      <c r="A1" s="97" t="s">
        <v>38</v>
      </c>
      <c r="B1" s="98"/>
      <c r="C1" s="98"/>
      <c r="D1" s="98"/>
      <c r="E1" s="98"/>
      <c r="F1" s="99"/>
    </row>
    <row r="2" spans="1:11" ht="15.75">
      <c r="A2" s="40" t="s">
        <v>42</v>
      </c>
      <c r="B2" s="41"/>
      <c r="C2" s="100" t="s">
        <v>13</v>
      </c>
      <c r="D2" s="101"/>
      <c r="E2" s="102"/>
      <c r="F2" s="42"/>
    </row>
    <row r="3" spans="1:11" ht="60">
      <c r="A3" s="43" t="s">
        <v>43</v>
      </c>
      <c r="B3" s="41"/>
      <c r="C3" s="106" t="s">
        <v>14</v>
      </c>
      <c r="D3" s="107"/>
      <c r="E3" s="108"/>
      <c r="F3" s="42"/>
      <c r="H3" s="32" t="s">
        <v>18</v>
      </c>
      <c r="I3" s="32" t="s">
        <v>19</v>
      </c>
      <c r="J3" s="32" t="s">
        <v>20</v>
      </c>
      <c r="K3" s="32" t="s">
        <v>52</v>
      </c>
    </row>
    <row r="4" spans="1:11" ht="30">
      <c r="A4" s="40" t="s">
        <v>44</v>
      </c>
      <c r="B4" s="41"/>
      <c r="C4" s="36" t="s">
        <v>15</v>
      </c>
      <c r="D4" s="35" t="s">
        <v>16</v>
      </c>
      <c r="E4" s="39" t="s">
        <v>17</v>
      </c>
      <c r="F4" s="42"/>
      <c r="H4" s="32" t="s">
        <v>21</v>
      </c>
      <c r="I4" s="32" t="s">
        <v>25</v>
      </c>
      <c r="J4" s="32">
        <v>1</v>
      </c>
      <c r="K4" s="32">
        <v>1</v>
      </c>
    </row>
    <row r="5" spans="1:11" ht="75.75" thickBot="1">
      <c r="A5" s="43" t="s">
        <v>45</v>
      </c>
      <c r="B5" s="41"/>
      <c r="C5" s="38" t="s">
        <v>35</v>
      </c>
      <c r="D5" s="109" t="str">
        <f>CONCATENATE(H21,"_",I21,"_",J21,"_CO")</f>
        <v>LE_07_04_CO</v>
      </c>
      <c r="E5" s="110"/>
      <c r="F5" s="42"/>
      <c r="H5" s="32" t="s">
        <v>22</v>
      </c>
      <c r="I5" s="32" t="s">
        <v>26</v>
      </c>
      <c r="J5" s="32">
        <v>2</v>
      </c>
      <c r="K5" s="32">
        <v>2</v>
      </c>
    </row>
    <row r="6" spans="1:11" ht="30.75" thickBot="1">
      <c r="A6" s="40" t="s">
        <v>10</v>
      </c>
      <c r="B6" s="41"/>
      <c r="C6" s="41"/>
      <c r="D6" s="41"/>
      <c r="E6" s="41"/>
      <c r="F6" s="42"/>
      <c r="H6" s="32" t="s">
        <v>23</v>
      </c>
      <c r="I6" s="32" t="s">
        <v>27</v>
      </c>
      <c r="J6" s="32">
        <v>3</v>
      </c>
      <c r="K6" s="32">
        <v>3</v>
      </c>
    </row>
    <row r="7" spans="1:11" ht="48" thickBot="1">
      <c r="A7" s="43" t="s">
        <v>11</v>
      </c>
      <c r="B7" s="41"/>
      <c r="C7" s="72" t="s">
        <v>127</v>
      </c>
      <c r="D7" s="95" t="str">
        <f>CONCATENATE("SolicitudGrafica_",D5,".xls")</f>
        <v>SolicitudGrafica_LE_07_04_CO.xls</v>
      </c>
      <c r="E7" s="95"/>
      <c r="F7" s="96"/>
      <c r="H7" s="32" t="s">
        <v>24</v>
      </c>
      <c r="I7" s="32" t="s">
        <v>28</v>
      </c>
      <c r="J7" s="32">
        <v>4</v>
      </c>
      <c r="K7" s="32">
        <v>4</v>
      </c>
    </row>
    <row r="8" spans="1:11" ht="45">
      <c r="A8" s="43" t="s">
        <v>53</v>
      </c>
      <c r="B8" s="41"/>
      <c r="C8" s="41"/>
      <c r="D8" s="41"/>
      <c r="E8" s="41"/>
      <c r="F8" s="42"/>
      <c r="I8" s="32" t="s">
        <v>29</v>
      </c>
      <c r="J8" s="32">
        <v>5</v>
      </c>
      <c r="K8" s="32">
        <v>5</v>
      </c>
    </row>
    <row r="9" spans="1:11" ht="45">
      <c r="A9" s="43" t="s">
        <v>12</v>
      </c>
      <c r="B9" s="41"/>
      <c r="C9" s="41"/>
      <c r="D9" s="41"/>
      <c r="E9" s="41"/>
      <c r="F9" s="42"/>
      <c r="I9" s="32" t="s">
        <v>30</v>
      </c>
      <c r="J9" s="32">
        <v>6</v>
      </c>
      <c r="K9" s="32">
        <v>6</v>
      </c>
    </row>
    <row r="10" spans="1:11" ht="30.75" thickBot="1">
      <c r="A10" s="44" t="s">
        <v>36</v>
      </c>
      <c r="B10" s="45"/>
      <c r="C10" s="45"/>
      <c r="D10" s="45"/>
      <c r="E10" s="45"/>
      <c r="F10" s="46"/>
      <c r="I10" s="32" t="s">
        <v>31</v>
      </c>
      <c r="J10" s="32">
        <v>7</v>
      </c>
      <c r="K10" s="32">
        <v>7</v>
      </c>
    </row>
    <row r="11" spans="1:11">
      <c r="I11" s="32" t="s">
        <v>32</v>
      </c>
      <c r="J11" s="32">
        <v>8</v>
      </c>
      <c r="K11" s="32">
        <v>8</v>
      </c>
    </row>
    <row r="12" spans="1:11" ht="15.75" thickBot="1">
      <c r="I12" s="32" t="s">
        <v>37</v>
      </c>
      <c r="J12" s="32">
        <v>9</v>
      </c>
      <c r="K12" s="32">
        <v>9</v>
      </c>
    </row>
    <row r="13" spans="1:11" ht="15.75">
      <c r="A13" s="97" t="s">
        <v>41</v>
      </c>
      <c r="B13" s="98"/>
      <c r="C13" s="98"/>
      <c r="D13" s="98"/>
      <c r="E13" s="98"/>
      <c r="F13" s="99"/>
      <c r="I13" s="32" t="s">
        <v>33</v>
      </c>
      <c r="J13" s="32">
        <v>10</v>
      </c>
      <c r="K13" s="32">
        <v>10</v>
      </c>
    </row>
    <row r="14" spans="1:11" ht="15.75" thickBot="1">
      <c r="A14" s="43"/>
      <c r="B14" s="41"/>
      <c r="C14" s="41"/>
      <c r="D14" s="41"/>
      <c r="E14" s="41"/>
      <c r="F14" s="42"/>
      <c r="I14" s="32" t="s">
        <v>34</v>
      </c>
      <c r="J14" s="32">
        <v>11</v>
      </c>
      <c r="K14" s="32">
        <v>11</v>
      </c>
    </row>
    <row r="15" spans="1:11" ht="15.75">
      <c r="A15" s="40" t="s">
        <v>46</v>
      </c>
      <c r="B15" s="41"/>
      <c r="C15" s="100" t="s">
        <v>49</v>
      </c>
      <c r="D15" s="101"/>
      <c r="E15" s="101"/>
      <c r="F15" s="102"/>
      <c r="J15" s="32">
        <v>12</v>
      </c>
      <c r="K15" s="32">
        <v>12</v>
      </c>
    </row>
    <row r="16" spans="1:11" ht="67.150000000000006" customHeight="1">
      <c r="A16" s="43" t="s">
        <v>47</v>
      </c>
      <c r="B16" s="41"/>
      <c r="C16" s="36" t="s">
        <v>15</v>
      </c>
      <c r="D16" s="35" t="s">
        <v>16</v>
      </c>
      <c r="E16" s="35" t="s">
        <v>17</v>
      </c>
      <c r="F16" s="37" t="s">
        <v>50</v>
      </c>
      <c r="J16" s="32">
        <v>13</v>
      </c>
      <c r="K16" s="32">
        <v>13</v>
      </c>
    </row>
    <row r="17" spans="1:11" ht="32.1" customHeight="1" thickBot="1">
      <c r="A17" s="40" t="s">
        <v>44</v>
      </c>
      <c r="B17" s="41"/>
      <c r="C17" s="38" t="s">
        <v>35</v>
      </c>
      <c r="D17" s="103" t="str">
        <f>CONCATENATE(H21,"_",I21,"_",J21,"_",K45)</f>
        <v>LE_07_04_REC10</v>
      </c>
      <c r="E17" s="104"/>
      <c r="F17" s="105"/>
      <c r="J17" s="32">
        <v>14</v>
      </c>
      <c r="K17" s="32">
        <v>14</v>
      </c>
    </row>
    <row r="18" spans="1:11" ht="75.75" thickBot="1">
      <c r="A18" s="43" t="s">
        <v>48</v>
      </c>
      <c r="B18" s="41"/>
      <c r="C18" s="72" t="s">
        <v>128</v>
      </c>
      <c r="D18" s="95" t="str">
        <f>CONCATENATE("SolicitudGrafica_",D17,".xls")</f>
        <v>SolicitudGrafica_LE_07_04_REC10.xls</v>
      </c>
      <c r="E18" s="95"/>
      <c r="F18" s="96"/>
      <c r="J18" s="32">
        <v>15</v>
      </c>
      <c r="K18" s="32">
        <v>15</v>
      </c>
    </row>
    <row r="19" spans="1:11" ht="15.75">
      <c r="A19" s="40" t="s">
        <v>10</v>
      </c>
      <c r="B19" s="41"/>
      <c r="C19" s="41"/>
      <c r="D19" s="41"/>
      <c r="E19" s="41"/>
      <c r="F19" s="42"/>
      <c r="H19" s="32">
        <v>3</v>
      </c>
      <c r="J19" s="32">
        <v>16</v>
      </c>
      <c r="K19" s="32">
        <v>16</v>
      </c>
    </row>
    <row r="20" spans="1:11" ht="60.75" thickBot="1">
      <c r="A20" s="44" t="s">
        <v>51</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8" activePane="bottomLeft" state="frozen"/>
      <selection pane="bottomLeft" activeCell="A26" sqref="A26"/>
    </sheetView>
  </sheetViews>
  <sheetFormatPr baseColWidth="10" defaultColWidth="10.77734375" defaultRowHeight="15"/>
  <cols>
    <col min="1" max="1" width="21" style="32" customWidth="1"/>
    <col min="2" max="2" width="22.21875" style="32" customWidth="1"/>
    <col min="3" max="3" width="17.33203125" style="32" customWidth="1"/>
    <col min="4" max="4" width="10.77734375" style="32"/>
    <col min="5" max="5" width="11.6640625" style="32" customWidth="1"/>
    <col min="6" max="6" width="12.6640625" style="32" customWidth="1"/>
    <col min="7" max="7" width="11" style="32" customWidth="1"/>
    <col min="8" max="8" width="24.44140625" style="32" customWidth="1"/>
    <col min="9" max="9" width="22.21875" style="32" customWidth="1"/>
    <col min="10" max="10" width="20.6640625" style="32" customWidth="1"/>
    <col min="11" max="11" width="44.44140625" style="32" customWidth="1"/>
    <col min="12" max="16384" width="10.77734375" style="32"/>
  </cols>
  <sheetData>
    <row r="1" spans="1:11">
      <c r="A1" s="111" t="s">
        <v>56</v>
      </c>
      <c r="B1" s="111" t="s">
        <v>63</v>
      </c>
      <c r="C1" s="111" t="s">
        <v>64</v>
      </c>
      <c r="D1" s="111" t="s">
        <v>5</v>
      </c>
      <c r="E1" s="111" t="s">
        <v>65</v>
      </c>
      <c r="F1" s="111" t="s">
        <v>66</v>
      </c>
      <c r="G1" s="111" t="s">
        <v>67</v>
      </c>
      <c r="H1" s="112" t="s">
        <v>68</v>
      </c>
      <c r="I1" s="112"/>
      <c r="J1" s="112"/>
    </row>
    <row r="2" spans="1:11">
      <c r="A2" s="111"/>
      <c r="B2" s="111"/>
      <c r="C2" s="111"/>
      <c r="D2" s="111"/>
      <c r="E2" s="111"/>
      <c r="F2" s="111"/>
      <c r="G2" s="111"/>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c r="A7" s="54" t="s">
        <v>80</v>
      </c>
      <c r="B7" s="54" t="s">
        <v>81</v>
      </c>
      <c r="C7" s="54" t="s">
        <v>71</v>
      </c>
      <c r="D7" s="54" t="s">
        <v>72</v>
      </c>
      <c r="E7" s="54" t="s">
        <v>75</v>
      </c>
      <c r="F7" s="54" t="s">
        <v>76</v>
      </c>
      <c r="G7" s="54"/>
      <c r="H7" s="54" t="s">
        <v>131</v>
      </c>
      <c r="I7" s="54" t="s">
        <v>133</v>
      </c>
      <c r="J7" s="54"/>
    </row>
    <row r="8" spans="1:11" s="53" customFormat="1">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5.5">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1.5">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25.5">
      <c r="A15" s="57" t="s">
        <v>99</v>
      </c>
      <c r="B15" s="57" t="s">
        <v>100</v>
      </c>
      <c r="C15" s="54" t="s">
        <v>101</v>
      </c>
      <c r="D15" s="57" t="s">
        <v>95</v>
      </c>
      <c r="E15" s="57" t="s">
        <v>124</v>
      </c>
      <c r="F15" s="57"/>
      <c r="G15" s="57"/>
      <c r="H15" s="54" t="s">
        <v>130</v>
      </c>
      <c r="I15" s="57"/>
      <c r="J15" s="57"/>
      <c r="K15" s="32" t="s">
        <v>102</v>
      </c>
    </row>
    <row r="16" spans="1:11" ht="75">
      <c r="A16" s="59" t="s">
        <v>103</v>
      </c>
      <c r="B16" s="59"/>
      <c r="C16" s="55" t="s">
        <v>101</v>
      </c>
      <c r="D16" s="59" t="s">
        <v>104</v>
      </c>
      <c r="E16" s="58" t="s">
        <v>122</v>
      </c>
      <c r="F16" s="58" t="s">
        <v>123</v>
      </c>
      <c r="G16" s="58"/>
      <c r="H16" s="59" t="s">
        <v>132</v>
      </c>
      <c r="I16" s="59" t="s">
        <v>135</v>
      </c>
      <c r="J16" s="58"/>
      <c r="K16" s="60" t="s">
        <v>105</v>
      </c>
    </row>
    <row r="17" spans="1:11" ht="25.5">
      <c r="A17" s="54" t="s">
        <v>106</v>
      </c>
      <c r="B17" s="54"/>
      <c r="C17" s="54" t="s">
        <v>71</v>
      </c>
      <c r="D17" s="54" t="s">
        <v>72</v>
      </c>
      <c r="E17" s="54" t="s">
        <v>107</v>
      </c>
      <c r="F17" s="54" t="s">
        <v>108</v>
      </c>
      <c r="G17" s="54"/>
      <c r="H17" s="61" t="s">
        <v>109</v>
      </c>
      <c r="I17" s="61" t="s">
        <v>110</v>
      </c>
      <c r="J17" s="54"/>
      <c r="K17" s="62" t="s">
        <v>111</v>
      </c>
    </row>
    <row r="20" spans="1:11" ht="15.75">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0">
      <c r="A24" s="67" t="s">
        <v>116</v>
      </c>
      <c r="B24" s="68" t="s">
        <v>141</v>
      </c>
      <c r="C24" s="69" t="s">
        <v>144</v>
      </c>
      <c r="D24" s="68"/>
      <c r="E24" s="68"/>
    </row>
    <row r="25" spans="1:11">
      <c r="A25" s="67" t="s">
        <v>117</v>
      </c>
      <c r="B25" s="68" t="s">
        <v>142</v>
      </c>
      <c r="C25" s="69" t="s">
        <v>143</v>
      </c>
      <c r="D25" s="68"/>
      <c r="E25" s="68"/>
    </row>
    <row r="26" spans="1:11" ht="60">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2015-04-28T22:03:55Z</dcterms:modified>
</cp:coreProperties>
</file>