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3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<sst xmlns="http://schemas.openxmlformats.org/spreadsheetml/2006/main" count="394" uniqueCount="201">
  <si>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</si>
  <si>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</si>
  <si>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</si>
  <si>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</si>
  <si>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</si>
  <si>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</si>
  <si>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</si>
  <si>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</si>
  <si>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</si>
  <si>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</si>
  <si>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</si>
  <si>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</si>
  <si>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</si>
  <si>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</si>
  <si>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</si>
  <si>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</si>
  <si>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</si>
  <si>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</si>
  <si>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</si>
  <si>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</si>
  <si>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</si>
  <si>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</si>
  <si>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</si>
  <si>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</si>
  <si>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</si>
  <si>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</si>
  <si>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</si>
  <si>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</si>
  <si>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</si>
  <si>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</si>
  <si>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</si>
  <si>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</si>
  <si>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</si>
  <si>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</si>
  <si>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</si>
  <si>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</si>
  <si>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</si>
  <si>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</si>
  <si>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</si>
  <si>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</si>
  <si>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</si>
  <si>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</si>
  <si>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</si>
  <si>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</si>
  <si>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</si>
  <si>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</si>
  <si>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</si>
  <si>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</si>
  <si>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</si>
  <si>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</si>
  <si>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</si>
  <si>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</si>
  <si>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</si>
  <si>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</si>
  <si>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</si>
  <si>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</si>
  <si>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</si>
  <si>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</si>
  <si>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</si>
  <si>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</si>
  <si>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</si>
  <si>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</si>
  <si>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</si>
  <si>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</si>
  <si>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</si>
  <si>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</si>
  <si>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</si>
  <si>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</si>
  <si>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</si>
  <si>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</si>
  <si>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</si>
  <si>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</si>
  <si>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</si>
  <si>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</si>
  <si>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</si>
  <si>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</si>
  <si>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</si>
  <si>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</si>
  <si>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</si>
  <si>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</si>
  <si>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</si>
  <si>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</si>
  <si>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</si>
  <si>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</si>
  <si>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</si>
  <si>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</si>
  <si>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</si>
  <si>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</si>
  <si>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</si>
  <si>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</si>
  <si>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</si>
  <si>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</si>
  <si>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</si>
  <si>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</si>
  <si>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</si>
  <si>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</si>
  <si>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</si>
  <si>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</si>
  <si>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</si>
  <si>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</si>
  <si>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</si>
  <si>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</si>
  <si>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</si>
  <si>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</si>
  <si>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</si>
  <si>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</si>
  <si>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</si>
  <si>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</si>
  <si>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</si>
  <si>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</si>
  <si>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</si>
  <si>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</si>
  <si>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</si>
  <si>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</si>
  <si>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</si>
  <si>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</si>
  <si>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</si>
  <si>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</si>
  <si>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</si>
  <si>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</si>
  <si>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</si>
  <si>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</si>
  <si>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</si>
  <si>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</si>
  <si>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</si>
  <si>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</si>
  <si>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</si>
  <si>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</si>
  <si>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</si>
  <si>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</si>
  <si>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</si>
  <si>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</si>
  <si>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</si>
  <si>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</si>
  <si>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</si>
  <si>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</si>
  <si>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</si>
  <si>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</si>
  <si>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</si>
  <si>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</si>
  <si>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</si>
  <si>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</si>
  <si>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</si>
  <si>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</si>
  <si>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</si>
  <si>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</si>
  <si>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</si>
  <si>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</si>
  <si>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</si>
  <si>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</si>
  <si>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</si>
  <si>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</si>
  <si>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</si>
  <si>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</si>
  <si>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</si>
  <si>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</si>
  <si>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</si>
  <si>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</si>
  <si>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</si>
  <si>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</si>
  <si>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</si>
  <si>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</si>
  <si>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</si>
  <si>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</si>
  <si>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</si>
  <si>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</si>
  <si>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</si>
  <si>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</si>
  <si>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</si>
  <si>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</si>
  <si>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</si>
  <si>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</si>
  <si>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</si>
  <si>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</si>
  <si>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</si>
  <si>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</si>
  <si>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</si>
  <si>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</si>
  <si>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</si>
  <si>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</si>
  <si>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</si>
  <si>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</si>
  <si>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</si>
  <si>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</si>
  <si>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</si>
  <si>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</si>
  <si>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</si>
  <si>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género narrativo</t>
  </si>
  <si>
    <t>Luis Felipe Pertuz</t>
  </si>
  <si>
    <t>LE_07_06_REC110</t>
  </si>
  <si>
    <t>Fotografía</t>
  </si>
  <si>
    <t>Tridente</t>
  </si>
  <si>
    <t>Estatua</t>
  </si>
  <si>
    <t>Hombre empuja roca</t>
  </si>
  <si>
    <t>Templo antiguo</t>
  </si>
  <si>
    <t>Héroe alado</t>
  </si>
  <si>
    <t>Carro griego</t>
  </si>
  <si>
    <t>Ra</t>
  </si>
  <si>
    <t>Galaxia</t>
  </si>
  <si>
    <t>Mujer</t>
  </si>
  <si>
    <t>Poseidón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</si>
</sst>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169317530/stock-vector-angel-stencil-second-variant-vector-illustration.html?src=rTZ06ehWZHfcZpn2-0n1VA-1-43" TargetMode="External"/><Relationship Id="rId4" Type="http://schemas.openxmlformats.org/officeDocument/2006/relationships/hyperlink" Target="http://www.shutterstock.com/pic-144072880/stock-photo-parthenon-on-the-acropolis-in-athens-greece.html?src=rTZ06ehWZHfcZpn2-0n1VA-1-89" TargetMode="External"/><Relationship Id="rId5" Type="http://schemas.openxmlformats.org/officeDocument/2006/relationships/hyperlink" Target="http://www.shutterstock.com/pic-248863174/stock-photo-sisyphus-metaphor-man-rolling-huge-concrete-ball-up-hill-sisyphean-work-task.html?src=rTZ06ehWZHfcZpn2-0n1VA-1-4" TargetMode="External"/><Relationship Id="rId6" Type="http://schemas.openxmlformats.org/officeDocument/2006/relationships/hyperlink" Target="http://www.shutterstock.com/pic-168748250/stock-vector-the-figure-shows-a-chariot-with-a-gladiator.html?src=rTZ06ehWZHfcZpn2-0n1VA-1-83" TargetMode="External"/><Relationship Id="rId7" Type="http://schemas.openxmlformats.org/officeDocument/2006/relationships/hyperlink" Target="http://www.shutterstock.com/pic-179140052/stock-vector-ra-god-of-the-sun-god-of-ancient-egypt.html?src=rTZ06ehWZHfcZpn2-0n1VA-2-34" TargetMode="External"/><Relationship Id="rId8" Type="http://schemas.openxmlformats.org/officeDocument/2006/relationships/hyperlink" Target="http://www.shutterstock.com/pic-120684655/stock-photo-incredibly-beautiful-spiral-galaxy-somewhere-in-deep-space.html?src=HRnYaYjpDOLUhACQyLhrDg-1-6" TargetMode="External"/><Relationship Id="rId9" Type="http://schemas.openxmlformats.org/officeDocument/2006/relationships/hyperlink" Target="http://www.shutterstock.com/pic-282805151/stock-photo-nymph-woman-in-a-magical-woman.html?src=rTZ06ehWZHfcZpn2-0n1VA-1-8" TargetMode="External"/><Relationship Id="rId10" Type="http://schemas.openxmlformats.org/officeDocument/2006/relationships/hyperlink" Target="http://www.shutterstock.com/pic-208833562/stock-photo-statue-of-poseidon-on-isolated-white-background.html?src=k3ZAOshyo42_LjpYNPVgaA-1-5" TargetMode="External"/><Relationship Id="rId1" Type="http://schemas.openxmlformats.org/officeDocument/2006/relationships/hyperlink" Target="http://www.shutterstock.com/pic-162315728/stock-photo-poseidon-s-trident-emerging-from-the-sea-photo-composite.html?src=rTZ06ehWZHfcZpn2-0n1VA-1-17" TargetMode="External"/><Relationship Id="rId2" Type="http://schemas.openxmlformats.org/officeDocument/2006/relationships/hyperlink" Target="http://www.shutterstock.com/pic-276365576/stock-photo-the-sculpture-of-prometheus-the-hero-of-greek-mythology-standing-on-the-top-of-the-eagle-rocks.html?src=rTZ06ehWZHfcZpn2-0n1VA-1-23"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22" sqref="B21:B2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8">
        <v>7</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90" t="s">
        <v>188</v>
      </c>
      <c r="D5" s="91"/>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
      <c r="A10" s="12" t="str">
        <f>IF(OR(B10&lt;&gt;"",J10&lt;&gt;""),"IMG01","")</f>
        <v>IMG01</v>
      </c>
      <c r="B10" s="78">
        <v>162315728</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LE_07_06_REC110_IMG01n.png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LE_07_06_REC110_IMG01a.png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78">
        <v>276365576</v>
      </c>
      <c r="C11" s="20" t="str">
        <f t="shared" si="0"/>
        <v>Recurso M5A</v>
      </c>
      <c r="D11" s="63" t="s">
        <v>190</v>
      </c>
      <c r="E11" s="63" t="s">
        <v>155</v>
      </c>
      <c r="F11" s="13" t="str">
        <f t="shared" ref="F11:F74" ca="1" si="4">IF(OR(B11&lt;&gt;"",J11&lt;&gt;""),CONCATENATE($C$7,"_",$A11,IF($G$4="Cuaderno de Estudio","_small",CONCATENATE(IF(I11="","","n"),IF(LEFT($G$5,1)="F",".jpg",".png")))),"")</f>
        <v>LE_07_06_REC110_IMG02n.png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LE_07_06_REC110_IMG02a.png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
      <c r="A12" s="12" t="str">
        <f t="shared" si="3"/>
        <v>IMG03</v>
      </c>
      <c r="B12" s="78">
        <v>169317530</v>
      </c>
      <c r="C12" s="20" t="str">
        <f t="shared" si="0"/>
        <v>Recurso M5A</v>
      </c>
      <c r="D12" s="63" t="s">
        <v>190</v>
      </c>
      <c r="E12" s="63" t="s">
        <v>155</v>
      </c>
      <c r="F12" s="13" t="str">
        <f t="shared" ca="1" si="4"/>
        <v>LE_07_06_REC110_IMG03n.png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LE_07_06_REC110_IMG03a.png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c r="O12" s="2" t="str">
        <f>'Definición técnica de imagenes'!A18</f>
        <v>Diaporama F1</v>
      </c>
    </row>
    <row r="13" spans="1:16" s="11" customFormat="1" ht="15">
      <c r="A13" s="12" t="str">
        <f t="shared" si="3"/>
        <v>IMG04</v>
      </c>
      <c r="B13" s="78">
        <v>144072880</v>
      </c>
      <c r="C13" s="20" t="str">
        <f t="shared" si="0"/>
        <v>Recurso M5A</v>
      </c>
      <c r="D13" s="63" t="s">
        <v>190</v>
      </c>
      <c r="E13" s="63" t="s">
        <v>155</v>
      </c>
      <c r="F13" s="13" t="str">
        <f t="shared" ca="1" si="4"/>
        <v>LE_07_06_REC110_IMG04n.png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LE_07_06_REC110_IMG04a.png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5">
      <c r="A14" s="12" t="str">
        <f t="shared" si="3"/>
        <v>IMG05</v>
      </c>
      <c r="B14" s="78">
        <v>248863174</v>
      </c>
      <c r="C14" s="20" t="str">
        <f t="shared" si="0"/>
        <v>Recurso M5A</v>
      </c>
      <c r="D14" s="63" t="s">
        <v>190</v>
      </c>
      <c r="E14" s="63" t="s">
        <v>155</v>
      </c>
      <c r="F14" s="13" t="str">
        <f t="shared" ca="1" si="4"/>
        <v>LE_07_06_REC110_IMG05n.png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LE_07_06_REC110_IMG05a.png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15">
      <c r="A15" s="12" t="str">
        <f t="shared" si="3"/>
        <v>IMG06</v>
      </c>
      <c r="B15" s="78">
        <v>168748250</v>
      </c>
      <c r="C15" s="20" t="str">
        <f t="shared" si="0"/>
        <v>Recurso M5A</v>
      </c>
      <c r="D15" s="63" t="s">
        <v>190</v>
      </c>
      <c r="E15" s="63" t="s">
        <v>155</v>
      </c>
      <c r="F15" s="13" t="str">
        <f t="shared" ca="1" si="4"/>
        <v>LE_07_06_REC110_IMG06n.png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LE_07_06_REC110_IMG06a.png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5">
      <c r="A16" s="12" t="str">
        <f t="shared" si="3"/>
        <v>IMG07</v>
      </c>
      <c r="B16" s="78">
        <v>179140052</v>
      </c>
      <c r="C16" s="20" t="str">
        <f t="shared" si="0"/>
        <v>Recurso M5A</v>
      </c>
      <c r="D16" s="63" t="s">
        <v>190</v>
      </c>
      <c r="E16" s="63" t="s">
        <v>155</v>
      </c>
      <c r="F16" s="13" t="str">
        <f t="shared" ca="1" si="4"/>
        <v>LE_07_06_REC110_IMG07n.png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LE_07_06_REC110_IMG07a.png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15">
      <c r="A17" s="12" t="str">
        <f t="shared" si="3"/>
        <v>IMG08</v>
      </c>
      <c r="B17" s="78">
        <v>120684655</v>
      </c>
      <c r="C17" s="20" t="str">
        <f t="shared" si="0"/>
        <v>Recurso M5A</v>
      </c>
      <c r="D17" s="63" t="s">
        <v>190</v>
      </c>
      <c r="E17" s="63" t="s">
        <v>155</v>
      </c>
      <c r="F17" s="13" t="str">
        <f t="shared" ca="1" si="4"/>
        <v>LE_07_06_REC110_IMG08n.png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LE_07_06_REC110_IMG08a.png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ht="15">
      <c r="A18" s="12" t="str">
        <f t="shared" si="3"/>
        <v>IMG09</v>
      </c>
      <c r="B18" s="78">
        <v>282805151</v>
      </c>
      <c r="C18" s="20" t="str">
        <f t="shared" si="0"/>
        <v>Recurso M5A</v>
      </c>
      <c r="D18" s="63" t="s">
        <v>190</v>
      </c>
      <c r="E18" s="63" t="s">
        <v>155</v>
      </c>
      <c r="F18" s="13" t="str">
        <f t="shared" ca="1" si="4"/>
        <v>LE_07_06_REC110_IMG09n.png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LE_07_06_REC110_IMG09a.png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5">
      <c r="A19" s="12" t="str">
        <f t="shared" ref="A19:A50" si="6">IF(OR(B19&lt;&gt;"",J19&lt;&gt;""),CONCATENATE(LEFT(A18,3),IF(MID(A18,4,2)+1&lt;10,CONCATENATE("0",MID(A18,4,2)+1),MID(A18,4,2)+1)),"")</f>
        <v>IMG10</v>
      </c>
      <c r="B19" s="78">
        <v>208833562</v>
      </c>
      <c r="C19" s="20" t="str">
        <f t="shared" si="0"/>
        <v>Recurso M5A</v>
      </c>
      <c r="D19" s="63" t="s">
        <v>190</v>
      </c>
      <c r="E19" s="63" t="s">
        <v>155</v>
      </c>
      <c r="F19" s="13" t="str">
        <f t="shared" ca="1" si="4"/>
        <v>LE_07_06_REC110_IMG10n.png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LE_07_06_REC110_IMG10a.png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ht="15">
      <c r="A20" s="12" t="str">
        <f t="shared" si="6"/>
        <v/>
      </c>
      <c r="B20"/>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62315728/stock-photo-poseidon-s-trident-emerging-from-the-sea-photo-composite.html?src=rTZ06ehWZHfcZpn2-0n1VA-1-17"/>
    <hyperlink ref="B11" r:id="rId2" display="http://www.shutterstock.com/pic-276365576/stock-photo-the-sculpture-of-prometheus-the-hero-of-greek-mythology-standing-on-the-top-of-the-eagle-rocks.html?src=rTZ06ehWZHfcZpn2-0n1VA-1-23"/>
    <hyperlink ref="B12" r:id="rId3" display="http://www.shutterstock.com/pic-169317530/stock-vector-angel-stencil-second-variant-vector-illustration.html?src=rTZ06ehWZHfcZpn2-0n1VA-1-43"/>
    <hyperlink ref="B13" r:id="rId4" display="http://www.shutterstock.com/pic-144072880/stock-photo-parthenon-on-the-acropolis-in-athens-greece.html?src=rTZ06ehWZHfcZpn2-0n1VA-1-89"/>
    <hyperlink ref="B14" r:id="rId5" display="http://www.shutterstock.com/pic-248863174/stock-photo-sisyphus-metaphor-man-rolling-huge-concrete-ball-up-hill-sisyphean-work-task.html?src=rTZ06ehWZHfcZpn2-0n1VA-1-4"/>
    <hyperlink ref="B15" r:id="rId6" display="http://www.shutterstock.com/pic-168748250/stock-vector-the-figure-shows-a-chariot-with-a-gladiator.html?src=rTZ06ehWZHfcZpn2-0n1VA-1-83"/>
    <hyperlink ref="B16" r:id="rId7" display="http://www.shutterstock.com/pic-179140052/stock-vector-ra-god-of-the-sun-god-of-ancient-egypt.html?src=rTZ06ehWZHfcZpn2-0n1VA-2-34"/>
    <hyperlink ref="B17" r:id="rId8" display="http://www.shutterstock.com/pic-120684655/stock-photo-incredibly-beautiful-spiral-galaxy-somewhere-in-deep-space.html?src=HRnYaYjpDOLUhACQyLhrDg-1-6"/>
    <hyperlink ref="B18" r:id="rId9" display="http://www.shutterstock.com/pic-282805151/stock-photo-nymph-woman-in-a-magical-woman.html?src=rTZ06ehWZHfcZpn2-0n1VA-1-8"/>
    <hyperlink ref="B19" r:id="rId10" display="http://www.shutterstock.com/pic-208833562/stock-photo-statue-of-poseidon-on-isolated-white-background.html?src=k3ZAOshyo42_LjpYNPVgaA-1-5"/>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4" t="s">
        <v>38</v>
      </c>
      <c r="B1" s="95"/>
      <c r="C1" s="95"/>
      <c r="D1" s="95"/>
      <c r="E1" s="95"/>
      <c r="F1" s="96"/>
    </row>
    <row r="2" spans="1:11">
      <c r="A2" s="30" t="s">
        <v>42</v>
      </c>
      <c r="B2" s="31"/>
      <c r="C2" s="97" t="s">
        <v>13</v>
      </c>
      <c r="D2" s="98"/>
      <c r="E2" s="99"/>
      <c r="F2" s="32"/>
    </row>
    <row r="3" spans="1:11" ht="63">
      <c r="A3" s="33" t="s">
        <v>43</v>
      </c>
      <c r="B3" s="31"/>
      <c r="C3" s="103" t="s">
        <v>14</v>
      </c>
      <c r="D3" s="104"/>
      <c r="E3" s="105"/>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6" t="str">
        <f>CONCATENATE(H21,"_",I21,"_",J21,"_CO")</f>
        <v>LE_07_04_CO</v>
      </c>
      <c r="E5" s="107"/>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2" t="str">
        <f>CONCATENATE("SolicitudGrafica_",D5,".xls")</f>
        <v>SolicitudGrafica_LE_07_04_CO.xls</v>
      </c>
      <c r="E7" s="92"/>
      <c r="F7" s="93"/>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4" t="s">
        <v>41</v>
      </c>
      <c r="B13" s="95"/>
      <c r="C13" s="95"/>
      <c r="D13" s="95"/>
      <c r="E13" s="95"/>
      <c r="F13" s="96"/>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79.5"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2016-02-09T21:04:44Z</dcterms:modified>
</cp:coreProperties>
</file>