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240" yWindow="240" windowWidth="25360" windowHeight="1400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A10" i="1"/>
  <c r="A11" i="1"/>
  <c r="A12" i="1"/>
  <c r="A13" i="1"/>
  <c r="A14" i="1"/>
  <c r="A15" i="1"/>
  <c r="A16" i="1"/>
  <c r="A17" i="1"/>
  <c r="A18" i="1"/>
  <c r="A19" i="1"/>
  <c r="A20" i="1"/>
  <c r="A21" i="1"/>
  <c r="A22"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<sst xmlns="http://schemas.openxmlformats.org/spreadsheetml/2006/main" count="403" uniqueCount="204">
  <si>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</si>
  <si>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</si>
  <si>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</si>
  <si>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</si>
  <si>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</si>
  <si>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</si>
  <si>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</si>
  <si>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</si>
  <si>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</si>
  <si>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</si>
  <si>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</si>
  <si>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</si>
  <si>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</si>
  <si>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</si>
  <si>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</si>
  <si>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</si>
  <si>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</si>
  <si>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</si>
  <si>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</si>
  <si>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</si>
  <si>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</si>
  <si>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</si>
  <si>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</si>
  <si>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</si>
  <si>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</si>
  <si>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</si>
  <si>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</si>
  <si>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</si>
  <si>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</si>
  <si>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</si>
  <si>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</si>
  <si>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</si>
  <si>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</si>
  <si>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</si>
  <si>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</si>
  <si>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</si>
  <si>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</si>
  <si>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</si>
  <si>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</si>
  <si>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</si>
  <si>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</si>
  <si>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</si>
  <si>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</si>
  <si>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</si>
  <si>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</si>
  <si>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</si>
  <si>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</si>
  <si>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</si>
  <si>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</si>
  <si>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</si>
  <si>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</si>
  <si>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</si>
  <si>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</si>
  <si>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</si>
  <si>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</si>
  <si>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</si>
  <si>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</si>
  <si>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</si>
  <si>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</si>
  <si>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</si>
  <si>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</si>
  <si>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</si>
  <si>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</si>
  <si>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</si>
  <si>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</si>
  <si>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</si>
  <si>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</si>
  <si>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</si>
  <si>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</si>
  <si>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</si>
  <si>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</si>
  <si>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</si>
  <si>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</si>
  <si>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</si>
  <si>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</si>
  <si>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</si>
  <si>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</si>
  <si>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</si>
  <si>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</si>
  <si>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</si>
  <si>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</si>
  <si>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</si>
  <si>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</si>
  <si>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</si>
  <si>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</si>
  <si>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</si>
  <si>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</si>
  <si>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</si>
  <si>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</si>
  <si>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</si>
  <si>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</si>
  <si>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</si>
  <si>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</si>
  <si>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</si>
  <si>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</si>
  <si>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</si>
  <si>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</si>
  <si>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</si>
  <si>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</si>
  <si>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</si>
  <si>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</si>
  <si>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</si>
  <si>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</si>
  <si>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</si>
  <si>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</si>
  <si>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</si>
  <si>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</si>
  <si>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</si>
  <si>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</si>
  <si>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</si>
  <si>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</si>
  <si>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</si>
  <si>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</si>
  <si>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</si>
  <si>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</si>
  <si>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</si>
  <si>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</si>
  <si>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</si>
  <si>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</si>
  <si>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</si>
  <si>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</si>
  <si>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</si>
  <si>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</si>
  <si>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</si>
  <si>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</si>
  <si>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</si>
  <si>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</si>
  <si>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</si>
  <si>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</si>
  <si>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</si>
  <si>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</si>
  <si>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</si>
  <si>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</si>
  <si>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</si>
  <si>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</si>
  <si>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</si>
  <si>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</si>
  <si>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</si>
  <si>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</si>
  <si>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</si>
  <si>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</si>
  <si>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</si>
  <si>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</si>
  <si>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</si>
  <si>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</si>
  <si>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</si>
  <si>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</si>
  <si>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</si>
  <si>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</si>
  <si>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</si>
  <si>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</si>
  <si>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</si>
  <si>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</si>
  <si>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</si>
  <si>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</si>
  <si>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</si>
  <si>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</si>
  <si>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</si>
  <si>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</si>
  <si>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</si>
  <si>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</si>
  <si>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</si>
  <si>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</si>
  <si>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</si>
  <si>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</si>
  <si>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</si>
  <si>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</si>
  <si>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</si>
  <si>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</si>
  <si>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</si>
  <si>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</si>
  <si>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</si>
  <si>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</si>
  <si>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</si>
  <si>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</si>
  <si>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</si>
  <si>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</si>
  <si>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</si>
  <si>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</si>
  <si>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</si>
  <si>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</si>
  <si>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</si>
  <si>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</si>
  <si>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</si>
  <si>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</si>
  <si>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</si>
  <si>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</si>
  <si>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LE_07_02_REC170</t>
  </si>
  <si>
    <t>El género lírico</t>
  </si>
  <si>
    <t>Luis Felipe Pertuz</t>
  </si>
  <si>
    <t>Fotografía</t>
  </si>
  <si>
    <t>Bebé</t>
  </si>
  <si>
    <t>Joven barbado</t>
  </si>
  <si>
    <t>Sena</t>
  </si>
  <si>
    <t>Cena en pareja</t>
  </si>
  <si>
    <t>Sopa</t>
  </si>
  <si>
    <t>Mujer cociendo</t>
  </si>
  <si>
    <t>Hiena</t>
  </si>
  <si>
    <t>Mujer mercando</t>
  </si>
  <si>
    <t>Pirámide maya</t>
  </si>
  <si>
    <t>Tenis</t>
  </si>
  <si>
    <t>Frutos</t>
  </si>
  <si>
    <t>Mamá e hija</t>
  </si>
  <si>
    <t>Paradero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</si>
</sst>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0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10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24" sqref="J2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F6</v>
      </c>
    </row>
    <row r="2" spans="1:16" ht="16">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
      <c r="A4" s="1"/>
      <c r="B4" s="4" t="s">
        <v>54</v>
      </c>
      <c r="C4" s="87" t="s">
        <v>188</v>
      </c>
      <c r="D4" s="88"/>
      <c r="E4" s="5"/>
      <c r="F4" s="37" t="s">
        <v>55</v>
      </c>
      <c r="G4" s="7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189</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7"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106804514</v>
      </c>
      <c r="C10" s="20" t="str">
        <f t="shared" ref="C10:C41" si="0">IF(OR(B10&lt;&gt;"",J10&lt;&gt;""),IF($G$4="Recurso",CONCATENATE($G$4," ",$G$5),$G$4),"")</f>
        <v>Recurso F6</v>
      </c>
      <c r="D10" s="63" t="s">
        <v>190</v>
      </c>
      <c r="E10" s="63" t="s">
        <v>155</v>
      </c>
      <c r="F10" s="13" t="str">
        <f t="shared" ref="F10" ca="1" si="1">IF(OR(B10&lt;&gt;"",J10&lt;&gt;""),CONCATENATE($C$7,"_",$A10,IF($G$4="Cuaderno de Estudio","_small",CONCATENATE(IF(I10="","","n"),IF(LEFT($G$5,1)="F",".jpg",".png")))),"")</f>
        <v>LE_07_02_REC170_IMG01n.jpg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LE_07_02_REC170_IMG01a.jpg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191</v>
      </c>
      <c r="K10" s="64"/>
      <c r="O10" s="2" t="str">
        <f>'Definición técnica de imagenes'!A12</f>
        <v>M12D</v>
      </c>
    </row>
    <row r="11" spans="1:16" s="11" customFormat="1" ht="14" customHeight="1">
      <c r="A11" s="12" t="str">
        <f t="shared" ref="A11:A18" si="3">IF(OR(B11&lt;&gt;"",J11&lt;&gt;""),CONCATENATE(LEFT(A10,3),IF(MID(A10,4,2)+1&lt;10,CONCATENATE("0",MID(A10,4,2)+1))),"")</f>
        <v>IMG02</v>
      </c>
      <c r="B11" s="62">
        <v>229138813</v>
      </c>
      <c r="C11" s="20" t="str">
        <f t="shared" si="0"/>
        <v>Recurso F6</v>
      </c>
      <c r="D11" s="63" t="s">
        <v>190</v>
      </c>
      <c r="E11" s="63" t="s">
        <v>155</v>
      </c>
      <c r="F11" s="13" t="str">
        <f t="shared" ref="F11:F74" ca="1" si="4">IF(OR(B11&lt;&gt;"",J11&lt;&gt;""),CONCATENATE($C$7,"_",$A11,IF($G$4="Cuaderno de Estudio","_small",CONCATENATE(IF(I11="","","n"),IF(LEFT($G$5,1)="F",".jpg",".png")))),"")</f>
        <v>LE_07_02_REC170_IMG02n.jpg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LE_07_02_REC170_IMG02a.jpg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192</v>
      </c>
      <c r="K11" s="65"/>
      <c r="O11" s="2" t="str">
        <f>'Definición técnica de imagenes'!A13</f>
        <v>M101</v>
      </c>
    </row>
    <row r="12" spans="1:16" s="11" customFormat="1">
      <c r="A12" s="12" t="str">
        <f t="shared" si="3"/>
        <v>IMG03</v>
      </c>
      <c r="B12" s="62">
        <v>284021636</v>
      </c>
      <c r="C12" s="20" t="str">
        <f t="shared" si="0"/>
        <v>Recurso F6</v>
      </c>
      <c r="D12" s="63" t="s">
        <v>190</v>
      </c>
      <c r="E12" s="63" t="s">
        <v>155</v>
      </c>
      <c r="F12" s="13" t="str">
        <f t="shared" ca="1" si="4"/>
        <v>LE_07_02_REC170_IMG03n.jpg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LE_07_02_REC170_IMG03a.jpg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c r="A13" s="12" t="str">
        <f t="shared" si="3"/>
        <v>IMG04</v>
      </c>
      <c r="B13" s="62">
        <v>289790645</v>
      </c>
      <c r="C13" s="20" t="str">
        <f t="shared" si="0"/>
        <v>Recurso F6</v>
      </c>
      <c r="D13" s="63" t="s">
        <v>190</v>
      </c>
      <c r="E13" s="63" t="s">
        <v>155</v>
      </c>
      <c r="F13" s="13" t="str">
        <f t="shared" ca="1" si="4"/>
        <v>LE_07_02_REC170_IMG04n.jpg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LE_07_02_REC170_IMG04a.jpg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194</v>
      </c>
      <c r="K13" s="64"/>
      <c r="O13" s="2" t="str">
        <f>'Definición técnica de imagenes'!A19</f>
        <v>F4</v>
      </c>
    </row>
    <row r="14" spans="1:16" s="11" customFormat="1">
      <c r="A14" s="12" t="str">
        <f t="shared" si="3"/>
        <v>IMG05</v>
      </c>
      <c r="B14" s="62">
        <v>124311745</v>
      </c>
      <c r="C14" s="20" t="str">
        <f t="shared" si="0"/>
        <v>Recurso F6</v>
      </c>
      <c r="D14" s="63" t="s">
        <v>190</v>
      </c>
      <c r="E14" s="63" t="s">
        <v>155</v>
      </c>
      <c r="F14" s="13" t="str">
        <f t="shared" ca="1" si="4"/>
        <v>LE_07_02_REC170_IMG05n.jpg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LE_07_02_REC170_IMG05a.jpg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195</v>
      </c>
      <c r="K14" s="64"/>
      <c r="O14" s="2" t="str">
        <f>'Definición técnica de imagenes'!A22</f>
        <v>F6</v>
      </c>
    </row>
    <row r="15" spans="1:16" s="11" customFormat="1">
      <c r="A15" s="12" t="str">
        <f t="shared" si="3"/>
        <v>IMG06</v>
      </c>
      <c r="B15" s="62">
        <v>295909892</v>
      </c>
      <c r="C15" s="20" t="str">
        <f t="shared" si="0"/>
        <v>Recurso F6</v>
      </c>
      <c r="D15" s="63" t="s">
        <v>190</v>
      </c>
      <c r="E15" s="63" t="s">
        <v>155</v>
      </c>
      <c r="F15" s="13" t="str">
        <f t="shared" ca="1" si="4"/>
        <v>LE_07_02_REC170_IMG06n.jpg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LE_07_02_REC170_IMG06a.jpg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c r="O15" s="2" t="str">
        <f>'Definición técnica de imagenes'!A24</f>
        <v>F6B</v>
      </c>
    </row>
    <row r="16" spans="1:16" s="11" customFormat="1">
      <c r="A16" s="12" t="str">
        <f t="shared" si="3"/>
        <v>IMG07</v>
      </c>
      <c r="B16" s="62">
        <v>108305489</v>
      </c>
      <c r="C16" s="20" t="str">
        <f t="shared" si="0"/>
        <v>Recurso F6</v>
      </c>
      <c r="D16" s="63" t="s">
        <v>190</v>
      </c>
      <c r="E16" s="63" t="s">
        <v>155</v>
      </c>
      <c r="F16" s="13" t="str">
        <f t="shared" ca="1" si="4"/>
        <v>LE_07_02_REC170_IMG07n.jpg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LE_07_02_REC170_IMG07a.jpg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197</v>
      </c>
      <c r="K16" s="68"/>
      <c r="O16" s="2" t="str">
        <f>'Definición técnica de imagenes'!A25</f>
        <v>F7</v>
      </c>
    </row>
    <row r="17" spans="1:15" s="11" customFormat="1">
      <c r="A17" s="12" t="str">
        <f t="shared" si="3"/>
        <v>IMG08</v>
      </c>
      <c r="B17" s="62">
        <v>103303190</v>
      </c>
      <c r="C17" s="20" t="str">
        <f t="shared" si="0"/>
        <v>Recurso F6</v>
      </c>
      <c r="D17" s="63" t="s">
        <v>190</v>
      </c>
      <c r="E17" s="63" t="s">
        <v>155</v>
      </c>
      <c r="F17" s="13" t="str">
        <f t="shared" ca="1" si="4"/>
        <v>LE_07_02_REC170_IMG08n.jpg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LE_07_02_REC170_IMG08a.jpg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198</v>
      </c>
      <c r="K17" s="66"/>
      <c r="O17" s="2" t="str">
        <f>'Definición técnica de imagenes'!A27</f>
        <v>F7B</v>
      </c>
    </row>
    <row r="18" spans="1:15" s="11" customFormat="1">
      <c r="A18" s="12" t="str">
        <f t="shared" si="3"/>
        <v>IMG09</v>
      </c>
      <c r="B18" s="62">
        <v>226914400</v>
      </c>
      <c r="C18" s="20" t="str">
        <f t="shared" si="0"/>
        <v>Recurso F6</v>
      </c>
      <c r="D18" s="63" t="s">
        <v>190</v>
      </c>
      <c r="E18" s="63" t="s">
        <v>155</v>
      </c>
      <c r="F18" s="13" t="str">
        <f t="shared" ca="1" si="4"/>
        <v>LE_07_02_REC170_IMG09n.jpg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LE_07_02_REC170_IMG09a.jpg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199</v>
      </c>
      <c r="K18" s="66"/>
      <c r="O18" s="2" t="str">
        <f>'Definición técnica de imagenes'!A30</f>
        <v>F8</v>
      </c>
    </row>
    <row r="19" spans="1:15" s="11" customFormat="1">
      <c r="A19" s="12" t="str">
        <f t="shared" ref="A19:A50" si="6">IF(OR(B19&lt;&gt;"",J19&lt;&gt;""),CONCATENATE(LEFT(A18,3),IF(MID(A18,4,2)+1&lt;10,CONCATENATE("0",MID(A18,4,2)+1),MID(A18,4,2)+1)),"")</f>
        <v>IMG10</v>
      </c>
      <c r="B19" s="62">
        <v>269888444</v>
      </c>
      <c r="C19" s="20" t="str">
        <f t="shared" si="0"/>
        <v>Recurso F6</v>
      </c>
      <c r="D19" s="63" t="s">
        <v>190</v>
      </c>
      <c r="E19" s="63" t="s">
        <v>155</v>
      </c>
      <c r="F19" s="13" t="str">
        <f t="shared" ca="1" si="4"/>
        <v>LE_07_02_REC170_IMG10n.jpg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LE_07_02_REC170_IMG10a.jpg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200</v>
      </c>
      <c r="K19" s="68"/>
      <c r="O19" s="2" t="str">
        <f>'Definición técnica de imagenes'!A31</f>
        <v>F10</v>
      </c>
    </row>
    <row r="20" spans="1:15" s="11" customFormat="1">
      <c r="A20" s="12" t="str">
        <f t="shared" si="6"/>
        <v>IMG11</v>
      </c>
      <c r="B20" s="62">
        <v>121283596</v>
      </c>
      <c r="C20" s="20" t="str">
        <f t="shared" si="0"/>
        <v>Recurso F6</v>
      </c>
      <c r="D20" s="63" t="s">
        <v>190</v>
      </c>
      <c r="E20" s="63" t="s">
        <v>155</v>
      </c>
      <c r="F20" s="13" t="str">
        <f t="shared" ca="1" si="4"/>
        <v>LE_07_02_REC170_IMG11n.jpg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LE_07_02_REC170_IMG11a.jpg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201</v>
      </c>
      <c r="K20" s="66"/>
      <c r="O20" s="2" t="str">
        <f>'Definición técnica de imagenes'!A32</f>
        <v>F10B</v>
      </c>
    </row>
    <row r="21" spans="1:15" s="11" customFormat="1">
      <c r="A21" s="12" t="str">
        <f t="shared" si="6"/>
        <v>IMG12</v>
      </c>
      <c r="B21" s="62">
        <v>197061689</v>
      </c>
      <c r="C21" s="20" t="str">
        <f t="shared" si="0"/>
        <v>Recurso F6</v>
      </c>
      <c r="D21" s="63" t="s">
        <v>190</v>
      </c>
      <c r="E21" s="63" t="s">
        <v>155</v>
      </c>
      <c r="F21" s="13" t="str">
        <f t="shared" ca="1" si="4"/>
        <v>LE_07_02_REC170_IMG12n.jpg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LE_07_02_REC170_IMG12a.jpg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202</v>
      </c>
      <c r="K21" s="66"/>
      <c r="O21" s="2" t="str">
        <f>'Definición técnica de imagenes'!A33</f>
        <v>F11</v>
      </c>
    </row>
    <row r="22" spans="1:15" s="11" customFormat="1">
      <c r="A22" s="12" t="str">
        <f t="shared" si="6"/>
        <v>IMG13</v>
      </c>
      <c r="B22" s="62">
        <v>132509915</v>
      </c>
      <c r="C22" s="20" t="str">
        <f t="shared" si="0"/>
        <v>Recurso F6</v>
      </c>
      <c r="D22" s="63" t="s">
        <v>190</v>
      </c>
      <c r="E22" s="63" t="s">
        <v>155</v>
      </c>
      <c r="F22" s="13" t="str">
        <f t="shared" ca="1" si="4"/>
        <v>LE_07_02_REC170_IMG13n.jpg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LE_07_02_REC170_IMG13a.jpg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t="s">
        <v>203</v>
      </c>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7" thickBot="1">
      <c r="A1" s="93" t="s">
        <v>38</v>
      </c>
      <c r="B1" s="94"/>
      <c r="C1" s="94"/>
      <c r="D1" s="94"/>
      <c r="E1" s="94"/>
      <c r="F1" s="95"/>
    </row>
    <row r="2" spans="1:11">
      <c r="A2" s="30" t="s">
        <v>42</v>
      </c>
      <c r="B2" s="31"/>
      <c r="C2" s="96" t="s">
        <v>13</v>
      </c>
      <c r="D2" s="97"/>
      <c r="E2" s="98"/>
      <c r="F2" s="32"/>
    </row>
    <row r="3" spans="1:11" ht="64">
      <c r="A3" s="33" t="s">
        <v>43</v>
      </c>
      <c r="B3" s="31"/>
      <c r="C3" s="102" t="s">
        <v>14</v>
      </c>
      <c r="D3" s="103"/>
      <c r="E3" s="104"/>
      <c r="F3" s="32"/>
      <c r="H3" s="22" t="s">
        <v>18</v>
      </c>
      <c r="I3" s="22" t="s">
        <v>19</v>
      </c>
      <c r="J3" s="22" t="s">
        <v>20</v>
      </c>
      <c r="K3" s="22" t="s">
        <v>52</v>
      </c>
    </row>
    <row r="4" spans="1:11" ht="32">
      <c r="A4" s="30" t="s">
        <v>44</v>
      </c>
      <c r="B4" s="31"/>
      <c r="C4" s="26" t="s">
        <v>15</v>
      </c>
      <c r="D4" s="25" t="s">
        <v>16</v>
      </c>
      <c r="E4" s="29" t="s">
        <v>17</v>
      </c>
      <c r="F4" s="32"/>
      <c r="H4" s="22" t="s">
        <v>21</v>
      </c>
      <c r="I4" s="22" t="s">
        <v>25</v>
      </c>
      <c r="J4" s="22">
        <v>1</v>
      </c>
      <c r="K4" s="22">
        <v>1</v>
      </c>
    </row>
    <row r="5" spans="1:11" ht="81" thickBot="1">
      <c r="A5" s="33" t="s">
        <v>45</v>
      </c>
      <c r="B5" s="31"/>
      <c r="C5" s="28" t="s">
        <v>35</v>
      </c>
      <c r="D5" s="105" t="str">
        <f>CONCATENATE(H21,"_",I21,"_",J21,"_CO")</f>
        <v>LE_07_04_CO</v>
      </c>
      <c r="E5" s="106"/>
      <c r="F5" s="32"/>
      <c r="H5" s="22" t="s">
        <v>22</v>
      </c>
      <c r="I5" s="22" t="s">
        <v>26</v>
      </c>
      <c r="J5" s="22">
        <v>2</v>
      </c>
      <c r="K5" s="22">
        <v>2</v>
      </c>
    </row>
    <row r="6" spans="1:11" ht="33" thickBot="1">
      <c r="A6" s="30" t="s">
        <v>10</v>
      </c>
      <c r="B6" s="31"/>
      <c r="C6" s="31"/>
      <c r="D6" s="31"/>
      <c r="E6" s="31"/>
      <c r="F6" s="32"/>
      <c r="H6" s="22" t="s">
        <v>23</v>
      </c>
      <c r="I6" s="22" t="s">
        <v>27</v>
      </c>
      <c r="J6" s="22">
        <v>3</v>
      </c>
      <c r="K6" s="22">
        <v>3</v>
      </c>
    </row>
    <row r="7" spans="1:11" ht="49" thickBot="1">
      <c r="A7" s="33" t="s">
        <v>11</v>
      </c>
      <c r="B7" s="31"/>
      <c r="C7" s="59" t="s">
        <v>119</v>
      </c>
      <c r="D7" s="91" t="str">
        <f>CONCATENATE("SolicitudGrafica_",D5,".xls")</f>
        <v>SolicitudGrafica_LE_07_04_CO.xls</v>
      </c>
      <c r="E7" s="91"/>
      <c r="F7" s="92"/>
      <c r="H7" s="22" t="s">
        <v>24</v>
      </c>
      <c r="I7" s="22" t="s">
        <v>28</v>
      </c>
      <c r="J7" s="22">
        <v>4</v>
      </c>
      <c r="K7" s="22">
        <v>4</v>
      </c>
    </row>
    <row r="8" spans="1:11" ht="48">
      <c r="A8" s="33" t="s">
        <v>53</v>
      </c>
      <c r="B8" s="31"/>
      <c r="C8" s="31"/>
      <c r="D8" s="31"/>
      <c r="E8" s="31"/>
      <c r="F8" s="32"/>
      <c r="I8" s="22" t="s">
        <v>29</v>
      </c>
      <c r="J8" s="22">
        <v>5</v>
      </c>
      <c r="K8" s="22">
        <v>5</v>
      </c>
    </row>
    <row r="9" spans="1:11" ht="48">
      <c r="A9" s="33" t="s">
        <v>12</v>
      </c>
      <c r="B9" s="31"/>
      <c r="C9" s="31"/>
      <c r="D9" s="31"/>
      <c r="E9" s="31"/>
      <c r="F9" s="32"/>
      <c r="I9" s="22" t="s">
        <v>30</v>
      </c>
      <c r="J9" s="22">
        <v>6</v>
      </c>
      <c r="K9" s="22">
        <v>6</v>
      </c>
    </row>
    <row r="10" spans="1:11" ht="33" thickBot="1">
      <c r="A10" s="34" t="s">
        <v>36</v>
      </c>
      <c r="B10" s="35"/>
      <c r="C10" s="35"/>
      <c r="D10" s="35"/>
      <c r="E10" s="35"/>
      <c r="F10" s="36"/>
      <c r="I10" s="22" t="s">
        <v>31</v>
      </c>
      <c r="J10" s="22">
        <v>7</v>
      </c>
      <c r="K10" s="22">
        <v>7</v>
      </c>
    </row>
    <row r="11" spans="1:11">
      <c r="I11" s="22" t="s">
        <v>32</v>
      </c>
      <c r="J11" s="22">
        <v>8</v>
      </c>
      <c r="K11" s="22">
        <v>8</v>
      </c>
    </row>
    <row r="12" spans="1:11" ht="17" thickBot="1">
      <c r="I12" s="22" t="s">
        <v>37</v>
      </c>
      <c r="J12" s="22">
        <v>9</v>
      </c>
      <c r="K12" s="22">
        <v>9</v>
      </c>
    </row>
    <row r="13" spans="1:11">
      <c r="A13" s="93" t="s">
        <v>41</v>
      </c>
      <c r="B13" s="94"/>
      <c r="C13" s="94"/>
      <c r="D13" s="94"/>
      <c r="E13" s="94"/>
      <c r="F13" s="95"/>
      <c r="I13" s="22" t="s">
        <v>33</v>
      </c>
      <c r="J13" s="22">
        <v>10</v>
      </c>
      <c r="K13" s="22">
        <v>10</v>
      </c>
    </row>
    <row r="14" spans="1:11" ht="17"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81"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2">
      <c r="A44" s="54" t="s">
        <v>111</v>
      </c>
      <c r="B44" s="54"/>
      <c r="C44" s="55" t="s">
        <v>129</v>
      </c>
      <c r="D44" s="56" t="s">
        <v>161</v>
      </c>
      <c r="E44" s="55"/>
      <c r="F44" s="55"/>
    </row>
    <row r="45" spans="1:9">
      <c r="A45" s="54" t="s">
        <v>112</v>
      </c>
      <c r="B45" s="54"/>
      <c r="C45" s="55" t="s">
        <v>130</v>
      </c>
      <c r="D45" s="56" t="s">
        <v>131</v>
      </c>
      <c r="E45" s="55"/>
      <c r="F45" s="55"/>
    </row>
    <row r="46" spans="1:9" ht="48">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2015-10-22T20:50:55Z</dcterms:modified>
</cp:coreProperties>
</file>