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GRADO ONCE\GUION 5\SOLICITUD GRAFICA-AUDI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370" windowHeight="705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1" i="1"/>
  <c r="G11" i="1" s="1"/>
  <c r="H11" i="1"/>
  <c r="K45" i="2"/>
  <c r="J21" i="2"/>
  <c r="I21" i="2"/>
  <c r="D5" i="2" s="1"/>
  <c r="D7" i="2" s="1"/>
  <c r="H21" i="2"/>
  <c r="D17" i="2"/>
  <c r="D18"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H12" i="1" s="1"/>
  <c r="I10" i="1"/>
  <c r="C10" i="1"/>
  <c r="A10" i="1"/>
  <c r="M8" i="1"/>
  <c r="M7" i="1"/>
  <c r="M6" i="1"/>
  <c r="M5" i="1"/>
  <c r="F5" i="1"/>
  <c r="M4" i="1"/>
  <c r="M3" i="1"/>
  <c r="M2" i="1"/>
  <c r="M1" i="1"/>
  <c r="E9" i="1" s="1"/>
  <c r="F12" i="1" l="1"/>
  <c r="G12"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<sst xmlns="http://schemas.openxmlformats.org/spreadsheetml/2006/main" count="394" uniqueCount="196">
  <si>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</si>
  <si>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</si>
  <si>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</si>
  <si>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</si>
  <si>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</si>
  <si>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</si>
  <si>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</si>
  <si>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</si>
  <si>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</si>
  <si>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</si>
  <si>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</si>
  <si>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</si>
  <si>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</si>
  <si>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</si>
  <si>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</si>
  <si>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</si>
  <si>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</si>
  <si>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</si>
  <si>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</si>
  <si>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</si>
  <si>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</si>
  <si>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</si>
  <si>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</si>
  <si>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</si>
  <si>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</si>
  <si>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</si>
  <si>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</si>
  <si>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</si>
  <si>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</si>
  <si>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</si>
  <si>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</si>
  <si>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</si>
  <si>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</si>
  <si>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</si>
  <si>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</si>
  <si>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</si>
  <si>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</si>
  <si>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</si>
  <si>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</si>
  <si>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</si>
  <si>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</si>
  <si>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</si>
  <si>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</si>
  <si>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</si>
  <si>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</si>
  <si>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</si>
  <si>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</si>
  <si>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</si>
  <si>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</si>
  <si>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</si>
  <si>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</si>
  <si>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</si>
  <si>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</si>
  <si>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</si>
  <si>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</si>
  <si>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</si>
  <si>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</si>
  <si>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</si>
  <si>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</si>
  <si>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</si>
  <si>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</si>
  <si>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</si>
  <si>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</si>
  <si>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</si>
  <si>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</si>
  <si>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</si>
  <si>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</si>
  <si>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</si>
  <si>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</si>
  <si>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</si>
  <si>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</si>
  <si>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</si>
  <si>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</si>
  <si>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</si>
  <si>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</si>
  <si>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</si>
  <si>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</si>
  <si>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</si>
  <si>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</si>
  <si>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</si>
  <si>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</si>
  <si>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</si>
  <si>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</si>
  <si>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</si>
  <si>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</si>
  <si>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</si>
  <si>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</si>
  <si>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</si>
  <si>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</si>
  <si>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</si>
  <si>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</si>
  <si>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</si>
  <si>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</si>
  <si>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</si>
  <si>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</si>
  <si>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</si>
  <si>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</si>
  <si>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</si>
  <si>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</si>
  <si>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</si>
  <si>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</si>
  <si>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</si>
  <si>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</si>
  <si>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</si>
  <si>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</si>
  <si>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</si>
  <si>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</si>
  <si>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</si>
  <si>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</si>
  <si>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</si>
  <si>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</si>
  <si>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</si>
  <si>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</si>
  <si>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</si>
  <si>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</si>
  <si>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</si>
  <si>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</si>
  <si>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</si>
  <si>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</si>
  <si>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</si>
  <si>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</si>
  <si>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</si>
  <si>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</si>
  <si>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</si>
  <si>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</si>
  <si>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</si>
  <si>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</si>
  <si>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</si>
  <si>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</si>
  <si>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</si>
  <si>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</si>
  <si>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</si>
  <si>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</si>
  <si>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</si>
  <si>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</si>
  <si>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</si>
  <si>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</si>
  <si>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</si>
  <si>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</si>
  <si>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</si>
  <si>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</si>
  <si>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</si>
  <si>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</si>
  <si>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</si>
  <si>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</si>
  <si>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</si>
  <si>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</si>
  <si>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</si>
  <si>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</si>
  <si>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</si>
  <si>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</si>
  <si>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</si>
  <si>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</si>
  <si>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</si>
  <si>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</si>
  <si>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</si>
  <si>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</si>
  <si>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</si>
  <si>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</si>
  <si>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</si>
  <si>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</si>
  <si>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</si>
  <si>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</si>
  <si>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</si>
  <si>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</si>
  <si>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</si>
  <si>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</si>
  <si>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</si>
  <si>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</si>
  <si>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</si>
  <si>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</si>
  <si>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</si>
  <si>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</si>
  <si>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</si>
  <si>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</si>
  <si>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</si>
  <si>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</si>
  <si>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</si>
  <si>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</si>
  <si>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</si>
  <si>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</si>
  <si>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</si>
  <si>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</si>
  <si>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</si>
  <si>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</si>
  <si>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</si>
  <si>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</si>
  <si>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ensayo</t>
  </si>
  <si>
    <t>Elegir tema</t>
  </si>
  <si>
    <t>Biblioteca</t>
  </si>
  <si>
    <t>Fotografía</t>
  </si>
  <si>
    <t>Escribir texto</t>
  </si>
  <si>
    <t>Releer</t>
  </si>
  <si>
    <t>Imprimir</t>
  </si>
  <si>
    <t>Luz Amparo Rubiano Acosta</t>
  </si>
  <si>
    <t>LE_11_05_REC200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</si>
</sst>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80" zoomScaleNormal="80" zoomScalePageLayoutView="140" workbookViewId="0">
      <pane ySplit="9" topLeftCell="A10" activePane="bottomLeft" state="frozen"/>
      <selection pane="bottomLeft" activeCell="E23" sqref="E2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194</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195</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179007872</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LE_11_05_REC200_IMG01n.png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LE_11_05_REC200_IMG01a.png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188</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286315385</v>
      </c>
      <c r="C11" s="20" t="str">
        <f t="shared" si="0"/>
        <v>Recurso M101</v>
      </c>
      <c r="D11" s="63" t="s">
        <v>190</v>
      </c>
      <c r="E11" s="63" t="s">
        <v>155</v>
      </c>
      <c r="F11" s="13" t="str">
        <f t="shared" ref="F11:F74" ca="1" si="4">IF(OR(B11&lt;&gt;"",J11&lt;&gt;""),CONCATENATE($C$7,"_",$A11,IF($G$4="Cuaderno de Estudio","_small",CONCATENATE(IF(I11="","","n"),IF(LEFT($G$5,1)="F",".jpg",".png")))),"")</f>
        <v>LE_11_05_REC200_IMG02n.png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LE_11_05_REC200_IMG02a.png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189</v>
      </c>
      <c r="K11" s="65"/>
      <c r="O11" s="2" t="str">
        <f>'Definición técnica de imagenes'!A13</f>
        <v>M101</v>
      </c>
    </row>
    <row r="12" spans="1:16" s="11" customFormat="1" x14ac:dyDescent="0.25">
      <c r="A12" s="12" t="str">
        <f t="shared" si="3"/>
        <v>IMG03</v>
      </c>
      <c r="B12" s="62">
        <v>141348841</v>
      </c>
      <c r="C12" s="20" t="str">
        <f t="shared" si="0"/>
        <v>Recurso M101</v>
      </c>
      <c r="D12" s="63" t="s">
        <v>190</v>
      </c>
      <c r="E12" s="63" t="s">
        <v>155</v>
      </c>
      <c r="F12" s="13" t="str">
        <f t="shared" ca="1" si="4"/>
        <v>LE_11_05_REC200_IMG03n.png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LE_11_05_REC200_IMG03a.png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191</v>
      </c>
      <c r="K12" s="64"/>
      <c r="O12" s="2" t="str">
        <f>'Definición técnica de imagenes'!A18</f>
        <v>Diaporama F1</v>
      </c>
    </row>
    <row r="13" spans="1:16" s="11" customFormat="1" x14ac:dyDescent="0.25">
      <c r="A13" s="12" t="str">
        <f t="shared" si="3"/>
        <v>IMG04</v>
      </c>
      <c r="B13" s="62">
        <v>130119419</v>
      </c>
      <c r="C13" s="20" t="str">
        <f t="shared" si="0"/>
        <v>Recurso M101</v>
      </c>
      <c r="D13" s="63" t="s">
        <v>190</v>
      </c>
      <c r="E13" s="63" t="s">
        <v>155</v>
      </c>
      <c r="F13" s="13" t="str">
        <f t="shared" ca="1" si="4"/>
        <v>LE_11_05_REC200_IMG04n.png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LE_11_05_REC200_IMG04a.png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191</v>
      </c>
      <c r="K13" s="64"/>
      <c r="O13" s="2" t="str">
        <f>'Definición técnica de imagenes'!A19</f>
        <v>F4</v>
      </c>
    </row>
    <row r="14" spans="1:16" s="11" customFormat="1" x14ac:dyDescent="0.25">
      <c r="A14" s="12" t="str">
        <f t="shared" si="3"/>
        <v>IMG05</v>
      </c>
      <c r="B14" s="62">
        <v>267359021</v>
      </c>
      <c r="C14" s="20" t="str">
        <f t="shared" si="0"/>
        <v>Recurso M101</v>
      </c>
      <c r="D14" s="63" t="s">
        <v>190</v>
      </c>
      <c r="E14" s="63" t="s">
        <v>155</v>
      </c>
      <c r="F14" s="13" t="str">
        <f t="shared" ca="1" si="4"/>
        <v>LE_11_05_REC200_IMG05n.png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LE_11_05_REC200_IMG05a.png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191</v>
      </c>
      <c r="K14" s="64"/>
      <c r="O14" s="2" t="str">
        <f>'Definición técnica de imagenes'!A22</f>
        <v>F6</v>
      </c>
    </row>
    <row r="15" spans="1:16" s="11" customFormat="1" x14ac:dyDescent="0.25">
      <c r="A15" s="12" t="str">
        <f t="shared" si="3"/>
        <v>IMG06</v>
      </c>
      <c r="B15" s="62">
        <v>322639568</v>
      </c>
      <c r="C15" s="20" t="str">
        <f t="shared" si="0"/>
        <v>Recurso M101</v>
      </c>
      <c r="D15" s="63" t="s">
        <v>190</v>
      </c>
      <c r="E15" s="63" t="s">
        <v>155</v>
      </c>
      <c r="F15" s="13" t="str">
        <f t="shared" ca="1" si="4"/>
        <v>LE_11_05_REC200_IMG06n.png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LE_11_05_REC200_IMG06a.png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4" t="s">
        <v>191</v>
      </c>
      <c r="K15" s="66"/>
      <c r="O15" s="2" t="str">
        <f>'Definición técnica de imagenes'!A24</f>
        <v>F6B</v>
      </c>
    </row>
    <row r="16" spans="1:16" s="11" customFormat="1" ht="14.25" x14ac:dyDescent="0.3">
      <c r="A16" s="12" t="str">
        <f t="shared" si="3"/>
        <v>IMG07</v>
      </c>
      <c r="B16" s="62">
        <v>339772754</v>
      </c>
      <c r="C16" s="20" t="str">
        <f t="shared" si="0"/>
        <v>Recurso M101</v>
      </c>
      <c r="D16" s="63" t="s">
        <v>190</v>
      </c>
      <c r="E16" s="63" t="s">
        <v>155</v>
      </c>
      <c r="F16" s="13" t="str">
        <f t="shared" ca="1" si="4"/>
        <v>LE_11_05_REC200_IMG07n.png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LE_11_05_REC200_IMG07a.png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4" t="s">
        <v>191</v>
      </c>
      <c r="K16" s="68"/>
      <c r="O16" s="2" t="str">
        <f>'Definición técnica de imagenes'!A25</f>
        <v>F7</v>
      </c>
    </row>
    <row r="17" spans="1:15" s="11" customFormat="1" x14ac:dyDescent="0.25">
      <c r="A17" s="12" t="str">
        <f t="shared" si="3"/>
        <v>IMG08</v>
      </c>
      <c r="B17" s="62">
        <v>176615030</v>
      </c>
      <c r="C17" s="20" t="str">
        <f t="shared" si="0"/>
        <v>Recurso M101</v>
      </c>
      <c r="D17" s="63" t="s">
        <v>190</v>
      </c>
      <c r="E17" s="63" t="s">
        <v>155</v>
      </c>
      <c r="F17" s="13" t="str">
        <f t="shared" ca="1" si="4"/>
        <v>LE_11_05_REC200_IMG08n.png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LE_11_05_REC200_IMG08a.png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4" t="s">
        <v>191</v>
      </c>
      <c r="K17" s="66"/>
      <c r="O17" s="2" t="str">
        <f>'Definición técnica de imagenes'!A27</f>
        <v>F7B</v>
      </c>
    </row>
    <row r="18" spans="1:15" s="11" customFormat="1" x14ac:dyDescent="0.25">
      <c r="A18" s="12" t="str">
        <f t="shared" si="3"/>
        <v>IMG09</v>
      </c>
      <c r="B18" s="62">
        <v>318321197</v>
      </c>
      <c r="C18" s="20" t="str">
        <f t="shared" si="0"/>
        <v>Recurso M101</v>
      </c>
      <c r="D18" s="63" t="s">
        <v>190</v>
      </c>
      <c r="E18" s="63" t="s">
        <v>155</v>
      </c>
      <c r="F18" s="13" t="str">
        <f t="shared" ca="1" si="4"/>
        <v>LE_11_05_REC200_IMG09n.png</v>
      </c>
      <c r="G18" s="13" t="str">
        <f ca="1">IF($F18&lt;&gt;"",IF($G$4="Recurso",VLOOKUP($E18,OFFSET('Definición técnica de imagenes'!$A$1,MATCH($G$5,'Definición técnica de imagenes'!$A$1:$A$104,0)-1,1,COUNTIF('Definición técnica de imagenes'!$A$3:$A$102,$G$5),5),5,FALSE),'Definición técnica de imagenes'!$F$16),"")</f>
        <v>286 x 286 px</v>
      </c>
      <c r="H18" s="13" t="str">
        <f t="shared" ca="1" si="5"/>
        <v>LE_11_05_REC200_IMG09a.png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500 x 500 px</v>
      </c>
      <c r="J18" s="66" t="s">
        <v>192</v>
      </c>
      <c r="K18" s="66"/>
      <c r="O18" s="2" t="str">
        <f>'Definición técnica de imagenes'!A30</f>
        <v>F8</v>
      </c>
    </row>
    <row r="19" spans="1:15" s="11" customFormat="1" ht="14.25" x14ac:dyDescent="0.3">
      <c r="A19" s="12" t="str">
        <f t="shared" ref="A19:A50" si="6">IF(OR(B19&lt;&gt;"",J19&lt;&gt;""),CONCATENATE(LEFT(A18,3),IF(MID(A18,4,2)+1&lt;10,CONCATENATE("0",MID(A18,4,2)+1),MID(A18,4,2)+1)),"")</f>
        <v>IMG10</v>
      </c>
      <c r="B19" s="62">
        <v>180217301</v>
      </c>
      <c r="C19" s="20" t="str">
        <f t="shared" si="0"/>
        <v>Recurso M101</v>
      </c>
      <c r="D19" s="63" t="s">
        <v>190</v>
      </c>
      <c r="E19" s="63" t="s">
        <v>155</v>
      </c>
      <c r="F19" s="13" t="str">
        <f t="shared" ca="1" si="4"/>
        <v>LE_11_05_REC200_IMG10n.png</v>
      </c>
      <c r="G19" s="13" t="str">
        <f ca="1">IF($F19&lt;&gt;"",IF($G$4="Recurso",VLOOKUP($E19,OFFSET('Definición técnica de imagenes'!$A$1,MATCH($G$5,'Definición técnica de imagenes'!$A$1:$A$104,0)-1,1,COUNTIF('Definición técnica de imagenes'!$A$3:$A$102,$G$5),5),5,FALSE),'Definición técnica de imagenes'!$F$16),"")</f>
        <v>286 x 286 px</v>
      </c>
      <c r="H19" s="13" t="str">
        <f t="shared" ca="1" si="5"/>
        <v>LE_11_05_REC200_IMG10a.png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500 x 500 px</v>
      </c>
      <c r="J19" s="67" t="s">
        <v>193</v>
      </c>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2016-05-25T18:22:19Z</dcterms:modified>
</cp:coreProperties>
</file>