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is\Documents\GitHub\Lenguaje\fuentes\contenidos\grado08\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activeTab="2"/>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H21" i="1"/>
  <c r="H20" i="1"/>
  <c r="H19" i="1"/>
  <c r="H18" i="1"/>
  <c r="H17" i="1"/>
  <c r="H16" i="1"/>
  <c r="H15" i="1"/>
  <c r="H14" i="1"/>
  <c r="K45" i="2"/>
  <c r="J21" i="2"/>
  <c r="D5" i="2" s="1"/>
  <c r="D7"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H11" i="1"/>
  <c r="F11" i="1"/>
  <c r="G11" i="1" s="1"/>
  <c r="H10" i="1"/>
  <c r="A13" i="1"/>
  <c r="F10" i="1"/>
  <c r="G10" i="1" s="1"/>
  <c r="F12" i="1" l="1"/>
  <c r="G12" i="1" s="1"/>
  <c r="H12" i="1"/>
  <c r="F13" i="1"/>
  <c r="G13" i="1" s="1"/>
  <c r="H13" i="1"/>
  <c r="A14" i="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<sst xmlns="http://schemas.openxmlformats.org/spreadsheetml/2006/main" count="394" uniqueCount="203">
  <si>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</si>
  <si>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</si>
  <si>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</si>
  <si>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</si>
  <si>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</si>
  <si>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</si>
  <si>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</si>
  <si>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</si>
  <si>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</si>
  <si>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</si>
  <si>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</si>
  <si>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</si>
  <si>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</si>
  <si>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</si>
  <si>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</si>
  <si>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</si>
  <si>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</si>
  <si>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</si>
  <si>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</si>
  <si>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</si>
  <si>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</si>
  <si>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</si>
  <si>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</si>
  <si>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</si>
  <si>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</si>
  <si>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</si>
  <si>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</si>
  <si>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</si>
  <si>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</si>
  <si>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</si>
  <si>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</si>
  <si>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</si>
  <si>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</si>
  <si>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</si>
  <si>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</si>
  <si>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</si>
  <si>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</si>
  <si>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</si>
  <si>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</si>
  <si>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</si>
  <si>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</si>
  <si>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</si>
  <si>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</si>
  <si>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</si>
  <si>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</si>
  <si>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</si>
  <si>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</si>
  <si>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</si>
  <si>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</si>
  <si>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</si>
  <si>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</si>
  <si>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</si>
  <si>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</si>
  <si>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</si>
  <si>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</si>
  <si>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</si>
  <si>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</si>
  <si>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</si>
  <si>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</si>
  <si>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</si>
  <si>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</si>
  <si>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</si>
  <si>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</si>
  <si>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</si>
  <si>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</si>
  <si>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</si>
  <si>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</si>
  <si>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</si>
  <si>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</si>
  <si>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</si>
  <si>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</si>
  <si>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</si>
  <si>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</si>
  <si>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</si>
  <si>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</si>
  <si>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</si>
  <si>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</si>
  <si>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</si>
  <si>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</si>
  <si>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</si>
  <si>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</si>
  <si>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</si>
  <si>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</si>
  <si>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</si>
  <si>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</si>
  <si>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</si>
  <si>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</si>
  <si>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</si>
  <si>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</si>
  <si>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</si>
  <si>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</si>
  <si>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</si>
  <si>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</si>
  <si>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</si>
  <si>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</si>
  <si>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</si>
  <si>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</si>
  <si>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</si>
  <si>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</si>
  <si>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</si>
  <si>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</si>
  <si>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</si>
  <si>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</si>
  <si>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</si>
  <si>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</si>
  <si>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</si>
  <si>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</si>
  <si>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</si>
  <si>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</si>
  <si>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</si>
  <si>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</si>
  <si>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</si>
  <si>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</si>
  <si>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</si>
  <si>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</si>
  <si>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</si>
  <si>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</si>
  <si>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</si>
  <si>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</si>
  <si>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</si>
  <si>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</si>
  <si>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</si>
  <si>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</si>
  <si>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</si>
  <si>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</si>
  <si>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</si>
  <si>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</si>
  <si>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</si>
  <si>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</si>
  <si>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</si>
  <si>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</si>
  <si>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</si>
  <si>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</si>
  <si>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</si>
  <si>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</si>
  <si>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</si>
  <si>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</si>
  <si>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</si>
  <si>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</si>
  <si>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</si>
  <si>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</si>
  <si>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</si>
  <si>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</si>
  <si>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</si>
  <si>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</si>
  <si>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</si>
  <si>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</si>
  <si>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</si>
  <si>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</si>
  <si>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</si>
  <si>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</si>
  <si>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</si>
  <si>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</si>
  <si>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</si>
  <si>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</si>
  <si>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</si>
  <si>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</si>
  <si>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</si>
  <si>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</si>
  <si>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</si>
  <si>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</si>
  <si>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</si>
  <si>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</si>
  <si>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</si>
  <si>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</si>
  <si>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</si>
  <si>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</si>
  <si>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</si>
  <si>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</si>
  <si>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</si>
  <si>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</si>
  <si>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</si>
  <si>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</si>
  <si>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</si>
  <si>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</si>
  <si>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</si>
  <si>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</si>
  <si>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</si>
  <si>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</si>
  <si>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</si>
  <si>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</si>
  <si>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</si>
  <si>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</si>
  <si>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</si>
  <si>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</si>
  <si>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</si>
  <si>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El anuncio publicitario</t>
  </si>
  <si>
    <t>Luz Amparo Rubiano Acosta</t>
  </si>
  <si>
    <t>LE_08_01_REC70</t>
  </si>
  <si>
    <t>http://upload.wikimedia.org/wikipedia/commons/7/7c/Tairona_Pendant.jpg</t>
  </si>
  <si>
    <t>Fotografía</t>
  </si>
  <si>
    <t>http://upload.wikimedia.org/wikipedia/commons/6/66/Kogi.jpg</t>
  </si>
  <si>
    <t>Cultura Tayrona</t>
  </si>
  <si>
    <t>http://upload.wikimedia.org/wikipedia/commons/b/b2/Colombia,_tairona,_pendente_figurato,_X-XVI_sec,_lega_d%27oro_fuso.JPG</t>
  </si>
  <si>
    <t>http://upload.wikimedia.org/wikipedia/commons/8/8e/54_-_Bogota_-_D%C3%A9cembre_2008.JPG</t>
  </si>
  <si>
    <t>http://upload.wikimedia.org/wikipedia/commons/9/95/Wikitravel_Ciudad_perdida_overview.jpg</t>
  </si>
  <si>
    <t>http://upload.wikimedia.org/wikipedia/commons/1/1b/Villa_de_Leyva_el_infiernito.jpg</t>
  </si>
  <si>
    <t>http://upload.wikimedia.org/wikipedia/commons/8/89/Gachala_Emerald_3526711557_849c4c7367.jpg</t>
  </si>
  <si>
    <t>http://upload.wikimedia.org/wikipedia/commons/9/95/Museo_del_oro,_Bogot%C3%A1,_Colombia_-_Muisca_Votives_Figures.jpg</t>
  </si>
  <si>
    <t>http://upload.wikimedia.org/wikipedia/commons/4/47/Poporo_by_Turista_Perene.jpg</t>
  </si>
  <si>
    <t>http://upload.wikimedia.org/wikipedia/commons/d/d5/Ceroxylon_quindiuense_cocora.jpg</t>
  </si>
  <si>
    <t>http://commons.wikimedia.org/wiki/File:Colombia,_quimbaya,_contenitore_per_lime_%28poporo%29_antropomorfo,_I-VII_sec,_oro_fuso_02.JPG</t>
  </si>
  <si>
    <t>http://upload.wikimedia.org/wikipedia/commons/a/a6/Poporo_%E2%80%93_head_of_the_pin.jpg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</si>
</sst>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1" val="0"/>
</file>

<file path=xl/ctrlProps/ctrlProp4.xml><?xml version="1.0" encoding="utf-8"?>
<formControlPr xmlns="http://schemas.microsoft.com/office/spreadsheetml/2009/9/main" objectType="Drop" dropLines="16" dropStyle="combo" dx="33" fmlaLink="$K$44" fmlaRange="$K$4:$K$43" noThreeD="1" sel="7"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zoomScale="86" zoomScaleNormal="86" zoomScalePageLayoutView="140" workbookViewId="0">
      <pane ySplit="9" topLeftCell="A21" activePane="bottomLeft" state="frozen"/>
      <selection pane="bottomLeft" activeCell="E23" sqref="E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2" t="s">
        <v>24</v>
      </c>
      <c r="D2" s="83"/>
      <c r="F2" s="75" t="s">
        <v>0</v>
      </c>
      <c r="G2" s="76"/>
      <c r="H2" s="58"/>
      <c r="I2" s="58"/>
      <c r="J2" s="14"/>
      <c r="L2" s="2" t="s">
        <v>155</v>
      </c>
      <c r="M2" s="2" t="str">
        <f ca="1">IF($N2&lt;COUNTIF('Definición técnica de imagenes'!$A$3:$A$102,$G$5),OFFSET('Definición técnica de imagenes'!$A$1,MATCH($G$5,'Definición técnica de imagenes'!$A$1:$A$104,0)-1+$N2,1,1,1),"")</f>
        <v>Inicio</v>
      </c>
      <c r="N2" s="2">
        <v>0</v>
      </c>
    </row>
    <row r="3" spans="1:16" ht="15.75" x14ac:dyDescent="0.25">
      <c r="A3" s="1"/>
      <c r="B3" s="4" t="s">
        <v>8</v>
      </c>
      <c r="C3" s="84">
        <v>8</v>
      </c>
      <c r="D3" s="85"/>
      <c r="F3" s="77"/>
      <c r="G3" s="78"/>
      <c r="H3" s="58"/>
      <c r="I3" s="38"/>
      <c r="J3" s="14"/>
      <c r="L3" s="2" t="s">
        <v>156</v>
      </c>
      <c r="M3" s="2" t="str">
        <f ca="1">IF($N3&lt;COUNTIF('Definición técnica de imagenes'!$A$3:$A$102,$G$5),OFFSET('Definición técnica de imagenes'!$A$1,MATCH($G$5,'Definición técnica de imagenes'!$A$1:$A$104,0)-1+$N3,1,1,1),"")</f>
        <v>Contenido</v>
      </c>
      <c r="N3" s="2">
        <v>1</v>
      </c>
    </row>
    <row r="4" spans="1:16" ht="16.5" x14ac:dyDescent="0.3">
      <c r="A4" s="1"/>
      <c r="B4" s="4" t="s">
        <v>54</v>
      </c>
      <c r="C4" s="84" t="s">
        <v>186</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row>
    <row r="10" spans="1:16" s="11" customFormat="1" ht="54" x14ac:dyDescent="0.25">
      <c r="A10" s="12" t="str">
        <f>IF(OR(B10&lt;&gt;"",J10&lt;&gt;""),"IMG01","")</f>
        <v>IMG01</v>
      </c>
      <c r="B10" s="62" t="s">
        <v>189</v>
      </c>
      <c r="C10" s="20" t="str">
        <f t="shared" ref="C10:C41" si="0">IF(OR(B10&lt;&gt;"",J10&lt;&gt;""),IF($G$4="Recurso",CONCATENATE($G$4," ",$G$5),$G$4),"")</f>
        <v>Recurso F6</v>
      </c>
      <c r="D10" s="63" t="s">
        <v>190</v>
      </c>
      <c r="E10" s="63" t="s">
        <v>152</v>
      </c>
      <c r="F10" s="13" t="str">
        <f t="shared" ref="F10" ca="1" si="1">IF(OR(B10&lt;&gt;"",J10&lt;&gt;""),CONCATENATE($C$7,"_",$A10,IF($G$4="Cuaderno de Estudio","_small",CONCATENATE(IF(I10="","","n"),IF(LEFT($G$5,1)="F",".jpg",".png")))),"")</f>
        <v>LE_08_01_REC70_IMG01.jpg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row>
    <row r="11" spans="1:16" s="11" customFormat="1" ht="44.25" customHeight="1" x14ac:dyDescent="0.25">
      <c r="A11" s="12" t="str">
        <f t="shared" ref="A11:A18" si="3">IF(OR(B11&lt;&gt;"",J11&lt;&gt;""),CONCATENATE(LEFT(A10,3),IF(MID(A10,4,2)+1&lt;10,CONCATENATE("0",MID(A10,4,2)+1))),"")</f>
        <v>IMG02</v>
      </c>
      <c r="B11" s="62" t="s">
        <v>191</v>
      </c>
      <c r="C11" s="20" t="str">
        <f t="shared" si="0"/>
        <v>Recurso F6</v>
      </c>
      <c r="D11" s="63" t="s">
        <v>190</v>
      </c>
      <c r="E11" s="63" t="s">
        <v>157</v>
      </c>
      <c r="F11" s="13" t="str">
        <f t="shared" ref="F11:F74" ca="1" si="4">IF(OR(B11&lt;&gt;"",J11&lt;&gt;""),CONCATENATE($C$7,"_",$A11,IF($G$4="Cuaderno de Estudio","_small",CONCATENATE(IF(I11="","","n"),IF(LEFT($G$5,1)="F",".jpg",".png")))),"")</f>
        <v>LE_08_01_REC70_IMG02n.jpg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LE_08_01_REC70_IMG02a.jpg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row>
    <row r="12" spans="1:16" s="11" customFormat="1" ht="67.5" x14ac:dyDescent="0.25">
      <c r="A12" s="12" t="str">
        <f t="shared" si="3"/>
        <v>IMG03</v>
      </c>
      <c r="B12" s="62" t="s">
        <v>195</v>
      </c>
      <c r="C12" s="20" t="str">
        <f t="shared" si="0"/>
        <v>Recurso F6</v>
      </c>
      <c r="D12" s="63" t="s">
        <v>190</v>
      </c>
      <c r="E12" s="63" t="s">
        <v>157</v>
      </c>
      <c r="F12" s="13" t="str">
        <f t="shared" ca="1" si="4"/>
        <v>LE_08_01_REC70_IMG03n.jpg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LE_08_01_REC70_IMG03a.jpg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row>
    <row r="13" spans="1:16" s="11" customFormat="1" ht="94.5" x14ac:dyDescent="0.25">
      <c r="A13" s="12" t="str">
        <f t="shared" si="3"/>
        <v>IMG04</v>
      </c>
      <c r="B13" s="62" t="s">
        <v>193</v>
      </c>
      <c r="C13" s="20" t="str">
        <f t="shared" si="0"/>
        <v>Recurso F6</v>
      </c>
      <c r="D13" s="63" t="s">
        <v>190</v>
      </c>
      <c r="E13" s="63" t="s">
        <v>157</v>
      </c>
      <c r="F13" s="13" t="str">
        <f t="shared" ca="1" si="4"/>
        <v>LE_08_01_REC70_IMG04n.jpg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LE_08_01_REC70_IMG04a.jpg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row>
    <row r="14" spans="1:16" s="11" customFormat="1" ht="67.5" x14ac:dyDescent="0.25">
      <c r="A14" s="12" t="str">
        <f t="shared" si="3"/>
        <v>IMG05</v>
      </c>
      <c r="B14" s="62" t="s">
        <v>194</v>
      </c>
      <c r="C14" s="20" t="str">
        <f t="shared" si="0"/>
        <v>Recurso F6</v>
      </c>
      <c r="D14" s="63" t="s">
        <v>190</v>
      </c>
      <c r="E14" s="63" t="s">
        <v>152</v>
      </c>
      <c r="F14" s="13" t="str">
        <f t="shared" ca="1" si="4"/>
        <v>LE_08_01_REC70_IMG05.jpg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row>
    <row r="15" spans="1:16" s="11" customFormat="1" ht="54" x14ac:dyDescent="0.25">
      <c r="A15" s="12" t="str">
        <f t="shared" si="3"/>
        <v>IMG06</v>
      </c>
      <c r="B15" s="62" t="s">
        <v>196</v>
      </c>
      <c r="C15" s="20" t="str">
        <f t="shared" si="0"/>
        <v>Recurso F6</v>
      </c>
      <c r="D15" s="63" t="s">
        <v>190</v>
      </c>
      <c r="E15" s="63" t="s">
        <v>157</v>
      </c>
      <c r="F15" s="13" t="str">
        <f t="shared" ca="1" si="4"/>
        <v>LE_08_01_REC70_IMG06n.jpg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LE_08_01_REC70_IMG06a.jpg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row>
    <row r="16" spans="1:16" s="11" customFormat="1" ht="67.5" x14ac:dyDescent="0.3">
      <c r="A16" s="12" t="str">
        <f t="shared" si="3"/>
        <v>IMG07</v>
      </c>
      <c r="B16" s="62" t="s">
        <v>197</v>
      </c>
      <c r="C16" s="20" t="str">
        <f t="shared" si="0"/>
        <v>Recurso F6</v>
      </c>
      <c r="D16" s="63" t="s">
        <v>190</v>
      </c>
      <c r="E16" s="63" t="s">
        <v>157</v>
      </c>
      <c r="F16" s="13" t="str">
        <f t="shared" ca="1" si="4"/>
        <v>LE_08_01_REC70_IMG07n.jpg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LE_08_01_REC70_IMG07a.jpg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row>
    <row r="17" spans="1:11" s="11" customFormat="1" ht="94.5" x14ac:dyDescent="0.25">
      <c r="A17" s="12" t="str">
        <f t="shared" si="3"/>
        <v>IMG08</v>
      </c>
      <c r="B17" s="62" t="s">
        <v>198</v>
      </c>
      <c r="C17" s="20" t="str">
        <f t="shared" si="0"/>
        <v>Recurso F6</v>
      </c>
      <c r="D17" s="63" t="s">
        <v>190</v>
      </c>
      <c r="E17" s="63" t="s">
        <v>157</v>
      </c>
      <c r="F17" s="13" t="str">
        <f t="shared" ca="1" si="4"/>
        <v>LE_08_01_REC70_IMG08n.jpg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LE_08_01_REC70_IMG08a.jpg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row>
    <row r="18" spans="1:11" s="11" customFormat="1" ht="54" x14ac:dyDescent="0.25">
      <c r="A18" s="12" t="str">
        <f t="shared" si="3"/>
        <v>IMG09</v>
      </c>
      <c r="B18" s="62" t="s">
        <v>199</v>
      </c>
      <c r="C18" s="20" t="str">
        <f t="shared" si="0"/>
        <v>Recurso F6</v>
      </c>
      <c r="D18" s="63" t="s">
        <v>190</v>
      </c>
      <c r="E18" s="63" t="s">
        <v>152</v>
      </c>
      <c r="F18" s="13" t="str">
        <f t="shared" ca="1" si="4"/>
        <v>LE_08_01_REC70_IMG09.jpg</v>
      </c>
      <c r="G18" s="13" t="str">
        <f ca="1">IF($F18&lt;&gt;"",IF($G$4="Recurso",VLOOKUP($E18,OFFSET('Definición técnica de imagenes'!$A$1,MATCH($G$5,'Definición técnica de imagenes'!$A$1:$A$104,0)-1,1,COUNTIF('Definición técnica de imagenes'!$A$3:$A$102,$G$5),5),5,FALSE),'Definición técnica de imagenes'!$F$16),"")</f>
        <v>350 x 230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54" x14ac:dyDescent="0.3">
      <c r="A19" s="12" t="str">
        <f t="shared" ref="A19:A50" si="6">IF(OR(B19&lt;&gt;"",J19&lt;&gt;""),CONCATENATE(LEFT(A18,3),IF(MID(A18,4,2)+1&lt;10,CONCATENATE("0",MID(A18,4,2)+1),MID(A18,4,2)+1)),"")</f>
        <v>IMG10</v>
      </c>
      <c r="B19" s="62" t="s">
        <v>200</v>
      </c>
      <c r="C19" s="20" t="str">
        <f t="shared" si="0"/>
        <v>Recurso F6</v>
      </c>
      <c r="D19" s="63" t="s">
        <v>190</v>
      </c>
      <c r="E19" s="63" t="s">
        <v>157</v>
      </c>
      <c r="F19" s="13" t="str">
        <f t="shared" ca="1" si="4"/>
        <v>LE_08_01_REC70_IMG10n.jpg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LE_08_01_REC70_IMG10a.jpg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row>
    <row r="20" spans="1:11" s="11" customFormat="1" ht="81" x14ac:dyDescent="0.25">
      <c r="A20" s="12" t="str">
        <f t="shared" si="6"/>
        <v>IMG11</v>
      </c>
      <c r="B20" s="62" t="s">
        <v>201</v>
      </c>
      <c r="C20" s="20" t="str">
        <f t="shared" si="0"/>
        <v>Recurso F6</v>
      </c>
      <c r="D20" s="63" t="s">
        <v>190</v>
      </c>
      <c r="E20" s="63" t="s">
        <v>157</v>
      </c>
      <c r="F20" s="13" t="str">
        <f t="shared" ca="1" si="4"/>
        <v>LE_08_01_REC70_IMG11n.jpg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LE_08_01_REC70_IMG11a.jpg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row>
    <row r="21" spans="1:11" s="11" customFormat="1" ht="67.5" x14ac:dyDescent="0.25">
      <c r="A21" s="12" t="str">
        <f t="shared" si="6"/>
        <v>IMG12</v>
      </c>
      <c r="B21" s="62" t="s">
        <v>202</v>
      </c>
      <c r="C21" s="20" t="str">
        <f t="shared" si="0"/>
        <v>Recurso F6</v>
      </c>
      <c r="D21" s="63" t="s">
        <v>190</v>
      </c>
      <c r="E21" s="63" t="s">
        <v>157</v>
      </c>
      <c r="F21" s="13" t="str">
        <f t="shared" ca="1" si="4"/>
        <v>LE_08_01_REC70_IMG12n.jpg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LE_08_01_REC70_IMG12a.jpg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9" workbookViewId="0">
      <selection activeCell="D18" sqref="D18:F18"/>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LE_08_01_CO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SolicitudGrafica_LE_08_01_CO.xls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LE_08_01_REC70</v>
      </c>
      <c r="E17" s="97"/>
      <c r="F17" s="98"/>
      <c r="J17" s="22">
        <v>14</v>
      </c>
      <c r="K17" s="22">
        <v>14</v>
      </c>
    </row>
    <row r="18" spans="1:11" ht="79.5" thickBot="1" x14ac:dyDescent="0.3">
      <c r="A18" s="33" t="s">
        <v>48</v>
      </c>
      <c r="B18" s="31"/>
      <c r="C18" s="59" t="s">
        <v>120</v>
      </c>
      <c r="D18" s="88" t="str">
        <f>CONCATENATE("SolicitudGrafica_",D17,".xls")</f>
        <v>SolicitudGrafica_LE_08_01_REC70.xls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1</v>
      </c>
      <c r="K20" s="22">
        <v>17</v>
      </c>
    </row>
    <row r="21" spans="1:11" x14ac:dyDescent="0.25">
      <c r="H21" s="22" t="str">
        <f>IF(INDEX(H4:H7,H20)=H4,"MA",IF(INDEX(H4:H7,H20)=H5,"CN",IF(INDEX(H4:H7,H20)=H6,"CS",IF(INDEX(H4:H7,H20)=H7,"LE"))))</f>
        <v>LE</v>
      </c>
      <c r="I21" s="22" t="str">
        <f>CONCATENATE(IF((I20+2)&lt;10,"0",""),I20+2)</f>
        <v>08</v>
      </c>
      <c r="J21" s="22" t="str">
        <f>CONCATENATE(IF(J20&lt;10,"0",""),J20)</f>
        <v>01</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7</v>
      </c>
    </row>
    <row r="45" spans="11:11" x14ac:dyDescent="0.25">
      <c r="K45" s="22" t="str">
        <f>CONCATENATE("REC",K44,0)</f>
        <v>REC70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abSelected="1"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2015-07-17T17:56:21Z</dcterms:modified>
</cp:coreProperties>
</file>