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2500" windowHeight="119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A11" i="1"/>
  <c r="A12"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A13" i="1"/>
  <c r="F10" i="1"/>
  <c r="G10"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<sst xmlns="http://schemas.openxmlformats.org/spreadsheetml/2006/main" count="373" uniqueCount="194">
  <si>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</si>
  <si>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</si>
  <si>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</si>
  <si>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</si>
  <si>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</si>
  <si>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</si>
  <si>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</si>
  <si>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</si>
  <si>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</si>
  <si>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</si>
  <si>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</si>
  <si>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</si>
  <si>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</si>
  <si>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</si>
  <si>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</si>
  <si>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</si>
  <si>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</si>
  <si>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</si>
  <si>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</si>
  <si>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</si>
  <si>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</si>
  <si>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</si>
  <si>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</si>
  <si>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</si>
  <si>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</si>
  <si>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</si>
  <si>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</si>
  <si>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</si>
  <si>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</si>
  <si>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</si>
  <si>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</si>
  <si>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</si>
  <si>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</si>
  <si>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</si>
  <si>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</si>
  <si>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</si>
  <si>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</si>
  <si>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</si>
  <si>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</si>
  <si>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</si>
  <si>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</si>
  <si>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</si>
  <si>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</si>
  <si>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</si>
  <si>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</si>
  <si>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</si>
  <si>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</si>
  <si>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</si>
  <si>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</si>
  <si>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</si>
  <si>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</si>
  <si>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</si>
  <si>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</si>
  <si>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</si>
  <si>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</si>
  <si>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</si>
  <si>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</si>
  <si>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</si>
  <si>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</si>
  <si>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</si>
  <si>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</si>
  <si>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</si>
  <si>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</si>
  <si>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</si>
  <si>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</si>
  <si>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</si>
  <si>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</si>
  <si>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</si>
  <si>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</si>
  <si>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</si>
  <si>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</si>
  <si>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</si>
  <si>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</si>
  <si>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</si>
  <si>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</si>
  <si>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</si>
  <si>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</si>
  <si>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</si>
  <si>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</si>
  <si>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</si>
  <si>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</si>
  <si>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</si>
  <si>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</si>
  <si>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</si>
  <si>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</si>
  <si>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</si>
  <si>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</si>
  <si>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</si>
  <si>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</si>
  <si>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</si>
  <si>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</si>
  <si>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</si>
  <si>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</si>
  <si>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</si>
  <si>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</si>
  <si>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</si>
  <si>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</si>
  <si>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</si>
  <si>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</si>
  <si>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</si>
  <si>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</si>
  <si>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</si>
  <si>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</si>
  <si>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</si>
  <si>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</si>
  <si>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</si>
  <si>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</si>
  <si>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</si>
  <si>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</si>
  <si>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</si>
  <si>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</si>
  <si>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</si>
  <si>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</si>
  <si>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</si>
  <si>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</si>
  <si>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</si>
  <si>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</si>
  <si>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</si>
  <si>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</si>
  <si>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</si>
  <si>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</si>
  <si>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</si>
  <si>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</si>
  <si>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</si>
  <si>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</si>
  <si>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</si>
  <si>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</si>
  <si>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</si>
  <si>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</si>
  <si>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</si>
  <si>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</si>
  <si>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</si>
  <si>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</si>
  <si>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</si>
  <si>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</si>
  <si>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</si>
  <si>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</si>
  <si>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</si>
  <si>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</si>
  <si>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</si>
  <si>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</si>
  <si>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</si>
  <si>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</si>
  <si>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</si>
  <si>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</si>
  <si>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</si>
  <si>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</si>
  <si>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</si>
  <si>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</si>
  <si>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</si>
  <si>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</si>
  <si>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</si>
  <si>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</si>
  <si>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</si>
  <si>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</si>
  <si>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</si>
  <si>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</si>
  <si>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</si>
  <si>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</si>
  <si>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</si>
  <si>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</si>
  <si>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</si>
  <si>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</si>
  <si>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</si>
  <si>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</si>
  <si>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</si>
  <si>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</si>
  <si>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</si>
  <si>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</si>
  <si>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</si>
  <si>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</si>
  <si>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</si>
  <si>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</si>
  <si>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</si>
  <si>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</si>
  <si>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</si>
  <si>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</si>
  <si>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</si>
  <si>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</si>
  <si>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</si>
  <si>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</si>
  <si>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</si>
  <si>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</si>
  <si>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</si>
  <si>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</si>
  <si>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</si>
  <si>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</si>
  <si>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Luis Felipe Pertuz</t>
  </si>
  <si>
    <t>La novela gótica</t>
  </si>
  <si>
    <t>LE_07_06_REC110</t>
  </si>
  <si>
    <t>Máscara</t>
  </si>
  <si>
    <t>Fotografía</t>
  </si>
  <si>
    <t>Jinete sin cabeza</t>
  </si>
  <si>
    <t>Casa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</si>
</sst>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1"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J16" sqref="J16"/>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F6B</v>
      </c>
    </row>
    <row r="2" spans="1:16" ht="1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9" t="s">
        <v>187</v>
      </c>
      <c r="D5" s="90"/>
      <c r="E5" s="5"/>
      <c r="F5" s="37" t="str">
        <f>IF(G4="Recurso","Motor del recurso","")</f>
        <v>Motor del recurso</v>
      </c>
      <c r="G5" s="61" t="s">
        <v>134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F6B</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107288435</v>
      </c>
      <c r="C10" s="20" t="str">
        <f t="shared" ref="C10:C41" si="0">IF(OR(B10&lt;&gt;"",J10&lt;&gt;""),IF($G$4="Recurso",CONCATENATE($G$4," ",$G$5),$G$4),"")</f>
        <v>Recurso F6B</v>
      </c>
      <c r="D10" s="63" t="s">
        <v>191</v>
      </c>
      <c r="E10" s="63" t="s">
        <v>155</v>
      </c>
      <c r="F10" s="13" t="str">
        <f t="shared" ref="F10" ca="1" si="1">IF(OR(B10&lt;&gt;"",J10&lt;&gt;""),CONCATENATE($C$7,"_",$A10,IF($G$4="Cuaderno de Estudio","_small",CONCATENATE(IF(I10="","","n"),IF(LEFT($G$5,1)="F",".jpg",".png")))),"")</f>
        <v>LE_07_06_REC110_IMG01n.jpg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 ca="1" si="2">IF(AND(I10&lt;&gt;"",I10&lt;&gt;0),IF(OR(B10&lt;&gt;"",J10&lt;&gt;""),CONCATENATE($C$7,"_",$A10,IF($G$4="Cuaderno de Estudio","_zoom",CONCATENATE("a",IF(LEFT($G$5,1)="F",".jpg",".png")))),""),"")</f>
        <v>LE_07_06_REC110_IMG01a.jpg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t="s">
        <v>190</v>
      </c>
      <c r="K10" s="64"/>
      <c r="O10" s="2" t="str">
        <f>'Definición técnica de imagenes'!A12</f>
        <v>M12D</v>
      </c>
    </row>
    <row r="11" spans="1:16" s="11" customFormat="1" ht="14" customHeight="1">
      <c r="A11" s="12" t="str">
        <f t="shared" ref="A11:A18" si="3">IF(OR(B11&lt;&gt;"",J11&lt;&gt;""),CONCATENATE(LEFT(A10,3),IF(MID(A10,4,2)+1&lt;10,CONCATENATE("0",MID(A10,4,2)+1))),"")</f>
        <v>IMG02</v>
      </c>
      <c r="B11" s="62">
        <v>62858143</v>
      </c>
      <c r="C11" s="20" t="str">
        <f t="shared" si="0"/>
        <v>Recurso F6B</v>
      </c>
      <c r="D11" s="63" t="s">
        <v>191</v>
      </c>
      <c r="E11" s="63" t="s">
        <v>155</v>
      </c>
      <c r="F11" s="13" t="str">
        <f t="shared" ref="F11:F74" ca="1" si="4">IF(OR(B11&lt;&gt;"",J11&lt;&gt;""),CONCATENATE($C$7,"_",$A11,IF($G$4="Cuaderno de Estudio","_small",CONCATENATE(IF(I11="","","n"),IF(LEFT($G$5,1)="F",".jpg",".png")))),"")</f>
        <v>LE_07_06_REC110_IMG02n.jpg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LE_07_06_REC110_IMG02a.jpg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t="s">
        <v>192</v>
      </c>
      <c r="K11" s="65"/>
      <c r="O11" s="2" t="str">
        <f>'Definición técnica de imagenes'!A13</f>
        <v>M101</v>
      </c>
    </row>
    <row r="12" spans="1:16" s="11" customFormat="1">
      <c r="A12" s="12" t="str">
        <f t="shared" si="3"/>
        <v>IMG03</v>
      </c>
      <c r="B12" s="62">
        <v>209857252</v>
      </c>
      <c r="C12" s="20" t="str">
        <f t="shared" si="0"/>
        <v>Recurso F6B</v>
      </c>
      <c r="D12" s="63" t="s">
        <v>191</v>
      </c>
      <c r="E12" s="63" t="s">
        <v>155</v>
      </c>
      <c r="F12" s="13" t="str">
        <f t="shared" ca="1" si="4"/>
        <v>LE_07_06_REC110_IMG03n.jpg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LE_07_06_REC110_IMG03a.jpg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193</v>
      </c>
      <c r="K12" s="64"/>
      <c r="O12" s="2" t="str">
        <f>'Definición técnica de imagenes'!A18</f>
        <v>Diaporama F1</v>
      </c>
    </row>
    <row r="13" spans="1:16" s="11" customFormat="1">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3" t="s">
        <v>38</v>
      </c>
      <c r="B1" s="94"/>
      <c r="C1" s="94"/>
      <c r="D1" s="94"/>
      <c r="E1" s="94"/>
      <c r="F1" s="95"/>
    </row>
    <row r="2" spans="1:11">
      <c r="A2" s="30" t="s">
        <v>42</v>
      </c>
      <c r="B2" s="31"/>
      <c r="C2" s="96" t="s">
        <v>13</v>
      </c>
      <c r="D2" s="97"/>
      <c r="E2" s="98"/>
      <c r="F2" s="32"/>
    </row>
    <row r="3" spans="1:11" ht="60">
      <c r="A3" s="33" t="s">
        <v>43</v>
      </c>
      <c r="B3" s="31"/>
      <c r="C3" s="102" t="s">
        <v>14</v>
      </c>
      <c r="D3" s="103"/>
      <c r="E3" s="104"/>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5" t="str">
        <f>CONCATENATE(H21,"_",I21,"_",J21,"_CO")</f>
        <v>LE_07_04_CO</v>
      </c>
      <c r="E5" s="106"/>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1" t="str">
        <f>CONCATENATE("SolicitudGrafica_",D5,".xls")</f>
        <v>SolicitudGrafica_LE_07_04_CO.xls</v>
      </c>
      <c r="E7" s="91"/>
      <c r="F7" s="92"/>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3" t="s">
        <v>41</v>
      </c>
      <c r="B13" s="94"/>
      <c r="C13" s="94"/>
      <c r="D13" s="94"/>
      <c r="E13" s="94"/>
      <c r="F13" s="95"/>
      <c r="I13" s="22" t="s">
        <v>33</v>
      </c>
      <c r="J13" s="22">
        <v>10</v>
      </c>
      <c r="K13" s="22">
        <v>10</v>
      </c>
    </row>
    <row r="14" spans="1:11" ht="16"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6"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2016-03-24T18:52:12Z</dcterms:modified>
</cp:coreProperties>
</file>