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uz Amparo\Desktop\"/>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A10" i="1"/>
  <c r="A11" i="1"/>
  <c r="A12" i="1"/>
  <c r="A13" i="1"/>
  <c r="A14" i="1"/>
  <c r="A15"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<sst xmlns="http://schemas.openxmlformats.org/spreadsheetml/2006/main" count="376" uniqueCount="191">
  <si>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</si>
  <si>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</si>
  <si>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</si>
  <si>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</si>
  <si>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</si>
  <si>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</si>
  <si>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</si>
  <si>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</si>
  <si>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</si>
  <si>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</si>
  <si>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</si>
  <si>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</si>
  <si>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</si>
  <si>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</si>
  <si>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</si>
  <si>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</si>
  <si>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</si>
  <si>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</si>
  <si>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</si>
  <si>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</si>
  <si>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</si>
  <si>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</si>
  <si>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</si>
  <si>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</si>
  <si>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</si>
  <si>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</si>
  <si>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</si>
  <si>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</si>
  <si>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</si>
  <si>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</si>
  <si>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</si>
  <si>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</si>
  <si>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</si>
  <si>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</si>
  <si>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</si>
  <si>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</si>
  <si>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</si>
  <si>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</si>
  <si>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</si>
  <si>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</si>
  <si>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</si>
  <si>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</si>
  <si>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</si>
  <si>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</si>
  <si>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</si>
  <si>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</si>
  <si>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</si>
  <si>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</si>
  <si>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</si>
  <si>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</si>
  <si>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</si>
  <si>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</si>
  <si>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</si>
  <si>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</si>
  <si>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</si>
  <si>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</si>
  <si>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</si>
  <si>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</si>
  <si>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</si>
  <si>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</si>
  <si>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</si>
  <si>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</si>
  <si>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</si>
  <si>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</si>
  <si>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</si>
  <si>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</si>
  <si>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</si>
  <si>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</si>
  <si>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</si>
  <si>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</si>
  <si>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</si>
  <si>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</si>
  <si>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</si>
  <si>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</si>
  <si>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</si>
  <si>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</si>
  <si>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</si>
  <si>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</si>
  <si>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</si>
  <si>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</si>
  <si>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</si>
  <si>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</si>
  <si>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</si>
  <si>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</si>
  <si>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</si>
  <si>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</si>
  <si>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</si>
  <si>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</si>
  <si>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</si>
  <si>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</si>
  <si>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</si>
  <si>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</si>
  <si>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</si>
  <si>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</si>
  <si>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</si>
  <si>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</si>
  <si>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</si>
  <si>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</si>
  <si>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</si>
  <si>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</si>
  <si>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</si>
  <si>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</si>
  <si>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</si>
  <si>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</si>
  <si>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</si>
  <si>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</si>
  <si>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</si>
  <si>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</si>
  <si>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</si>
  <si>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</si>
  <si>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</si>
  <si>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</si>
  <si>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</si>
  <si>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</si>
  <si>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</si>
  <si>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</si>
  <si>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</si>
  <si>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</si>
  <si>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</si>
  <si>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</si>
  <si>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</si>
  <si>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</si>
  <si>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</si>
  <si>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</si>
  <si>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</si>
  <si>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</si>
  <si>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</si>
  <si>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</si>
  <si>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</si>
  <si>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</si>
  <si>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</si>
  <si>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</si>
  <si>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</si>
  <si>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</si>
  <si>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</si>
  <si>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</si>
  <si>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</si>
  <si>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</si>
  <si>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</si>
  <si>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</si>
  <si>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</si>
  <si>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</si>
  <si>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</si>
  <si>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</si>
  <si>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</si>
  <si>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</si>
  <si>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</si>
  <si>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</si>
  <si>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</si>
  <si>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</si>
  <si>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</si>
  <si>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</si>
  <si>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</si>
  <si>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</si>
  <si>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</si>
  <si>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</si>
  <si>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</si>
  <si>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</si>
  <si>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</si>
  <si>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</si>
  <si>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</si>
  <si>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</si>
  <si>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</si>
  <si>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</si>
  <si>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</si>
  <si>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</si>
  <si>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</si>
  <si>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</si>
  <si>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</si>
  <si>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</si>
  <si>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</si>
  <si>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</si>
  <si>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</si>
  <si>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</si>
  <si>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</si>
  <si>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</si>
  <si>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</si>
  <si>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</si>
  <si>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</si>
  <si>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</si>
  <si>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</si>
  <si>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</si>
  <si>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</si>
  <si>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</si>
  <si>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</si>
  <si>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</si>
  <si>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</si>
  <si>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literatura colombiana de la Colonia</t>
  </si>
  <si>
    <t>Luz Amparo Rubiano</t>
  </si>
  <si>
    <t>Fotografía</t>
  </si>
  <si>
    <t>LE_08_02_REC140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</si>
</sst>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5" Type="http://schemas.openxmlformats.org/officeDocument/2006/relationships/image" Target="../media/image5.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9</xdr:col>
      <xdr:colOff>501316</xdr:colOff>
      <xdr:row>9</xdr:row>
      <xdr:rowOff>110290</xdr:rowOff>
    </xdr:from>
    <xdr:to>
      <xdr:col>9</xdr:col>
      <xdr:colOff>1383632</xdr:colOff>
      <xdr:row>9</xdr:row>
      <xdr:rowOff>735754</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422605" y="2245895"/>
          <a:ext cx="882316" cy="625464"/>
        </a:xfrm>
        <a:prstGeom prst="rect">
          <a:avLst/>
        </a:prstGeom>
      </xdr:spPr>
    </xdr:pic>
    <xdr:clientData/>
  </xdr:twoCellAnchor>
  <xdr:twoCellAnchor editAs="oneCell">
    <xdr:from>
      <xdr:col>9</xdr:col>
      <xdr:colOff>721895</xdr:colOff>
      <xdr:row>10</xdr:row>
      <xdr:rowOff>80211</xdr:rowOff>
    </xdr:from>
    <xdr:to>
      <xdr:col>9</xdr:col>
      <xdr:colOff>1156959</xdr:colOff>
      <xdr:row>10</xdr:row>
      <xdr:rowOff>800211</xdr:rowOff>
    </xdr:to>
    <xdr:pic>
      <xdr:nvPicPr>
        <xdr:cNvPr id="3" name="2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643184" y="3017922"/>
          <a:ext cx="435064" cy="720000"/>
        </a:xfrm>
        <a:prstGeom prst="rect">
          <a:avLst/>
        </a:prstGeom>
      </xdr:spPr>
    </xdr:pic>
    <xdr:clientData/>
  </xdr:twoCellAnchor>
  <xdr:twoCellAnchor editAs="oneCell">
    <xdr:from>
      <xdr:col>9</xdr:col>
      <xdr:colOff>461210</xdr:colOff>
      <xdr:row>11</xdr:row>
      <xdr:rowOff>110289</xdr:rowOff>
    </xdr:from>
    <xdr:to>
      <xdr:col>9</xdr:col>
      <xdr:colOff>1473710</xdr:colOff>
      <xdr:row>11</xdr:row>
      <xdr:rowOff>830289</xdr:rowOff>
    </xdr:to>
    <xdr:pic>
      <xdr:nvPicPr>
        <xdr:cNvPr id="4" name="3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382499" y="3920289"/>
          <a:ext cx="1012500" cy="720000"/>
        </a:xfrm>
        <a:prstGeom prst="rect">
          <a:avLst/>
        </a:prstGeom>
      </xdr:spPr>
    </xdr:pic>
    <xdr:clientData/>
  </xdr:twoCellAnchor>
  <xdr:twoCellAnchor editAs="oneCell">
    <xdr:from>
      <xdr:col>9</xdr:col>
      <xdr:colOff>531395</xdr:colOff>
      <xdr:row>12</xdr:row>
      <xdr:rowOff>60158</xdr:rowOff>
    </xdr:from>
    <xdr:to>
      <xdr:col>9</xdr:col>
      <xdr:colOff>1349577</xdr:colOff>
      <xdr:row>12</xdr:row>
      <xdr:rowOff>780158</xdr:rowOff>
    </xdr:to>
    <xdr:pic>
      <xdr:nvPicPr>
        <xdr:cNvPr id="5" name="4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452684" y="4812632"/>
          <a:ext cx="818182" cy="720000"/>
        </a:xfrm>
        <a:prstGeom prst="rect">
          <a:avLst/>
        </a:prstGeom>
      </xdr:spPr>
    </xdr:pic>
    <xdr:clientData/>
  </xdr:twoCellAnchor>
  <xdr:twoCellAnchor editAs="oneCell">
    <xdr:from>
      <xdr:col>9</xdr:col>
      <xdr:colOff>651712</xdr:colOff>
      <xdr:row>13</xdr:row>
      <xdr:rowOff>100263</xdr:rowOff>
    </xdr:from>
    <xdr:to>
      <xdr:col>9</xdr:col>
      <xdr:colOff>1169499</xdr:colOff>
      <xdr:row>13</xdr:row>
      <xdr:rowOff>820263</xdr:rowOff>
    </xdr:to>
    <xdr:pic>
      <xdr:nvPicPr>
        <xdr:cNvPr id="6" name="5 Imagen"/>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573001" y="5684921"/>
          <a:ext cx="517787" cy="720000"/>
        </a:xfrm>
        <a:prstGeom prst="rect">
          <a:avLst/>
        </a:prstGeom>
      </xdr:spPr>
    </xdr:pic>
    <xdr:clientData/>
  </xdr:twoCellAnchor>
  <xdr:twoCellAnchor editAs="oneCell">
    <xdr:from>
      <xdr:col>9</xdr:col>
      <xdr:colOff>621632</xdr:colOff>
      <xdr:row>14</xdr:row>
      <xdr:rowOff>90237</xdr:rowOff>
    </xdr:from>
    <xdr:to>
      <xdr:col>9</xdr:col>
      <xdr:colOff>1081206</xdr:colOff>
      <xdr:row>14</xdr:row>
      <xdr:rowOff>810237</xdr:rowOff>
    </xdr:to>
    <xdr:pic>
      <xdr:nvPicPr>
        <xdr:cNvPr id="7" name="6 Imagen"/>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2542921" y="6577263"/>
          <a:ext cx="459574" cy="72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3" zoomScaleNormal="93" zoomScalePageLayoutView="140" workbookViewId="0">
      <pane ySplit="9" topLeftCell="A13" activePane="bottomLeft" state="frozen"/>
      <selection pane="bottomLeft" activeCell="E11" sqref="E11"/>
    </sheetView>
  </sheetViews>
  <sheetFormatPr baseColWidth="10" defaultColWidth="10.875" defaultRowHeight="13.5" x14ac:dyDescent="0.25"/>
  <cols>
    <col min="1" max="1" width="6.375" style="2" customWidth="1"/>
    <col min="2" max="2" width="20.875" style="2" customWidth="1"/>
    <col min="3" max="3" width="18.875" style="2" customWidth="1"/>
    <col min="4" max="4" width="14.25" style="2" customWidth="1"/>
    <col min="5" max="5" width="12.75" style="2" customWidth="1"/>
    <col min="6" max="6" width="29" style="2" customWidth="1"/>
    <col min="7" max="7" width="20.5" style="2" customWidth="1"/>
    <col min="8" max="8" width="22.25" style="2" customWidth="1"/>
    <col min="9" max="9" width="20.5" style="2" customWidth="1"/>
    <col min="10" max="10" width="25.625" style="15" customWidth="1"/>
    <col min="11" max="11" width="21.87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F6B</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42252</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F6B</v>
      </c>
      <c r="F9" s="57" t="s">
        <v>61</v>
      </c>
      <c r="G9" s="57" t="s">
        <v>59</v>
      </c>
      <c r="H9" s="57" t="s">
        <v>60</v>
      </c>
      <c r="I9" s="57" t="s">
        <v>114</v>
      </c>
      <c r="J9" s="18" t="s">
        <v>6</v>
      </c>
      <c r="K9" s="19" t="s">
        <v>7</v>
      </c>
      <c r="O9" s="2" t="str">
        <f>'Definición técnica de imagenes'!A11</f>
        <v>M10B</v>
      </c>
    </row>
    <row r="10" spans="1:16" s="11" customFormat="1" ht="63" customHeight="1" x14ac:dyDescent="0.25">
      <c r="A10" s="12" t="str">
        <f>IF(OR(B10&lt;&gt;"",J10&lt;&gt;""),"IMG01","")</f>
        <v>IMG01</v>
      </c>
      <c r="B10" s="62">
        <v>227688136</v>
      </c>
      <c r="C10" s="20" t="str">
        <f t="shared" ref="C10:C41" si="0">IF(OR(B10&lt;&gt;"",J10&lt;&gt;""),IF($G$4="Recurso",CONCATENATE($G$4," ",$G$5),$G$4),"")</f>
        <v>Recurso F6B</v>
      </c>
      <c r="D10" s="63" t="s">
        <v>189</v>
      </c>
      <c r="E10" s="63" t="s">
        <v>155</v>
      </c>
      <c r="F10" s="13" t="str">
        <f t="shared" ref="F10" ca="1" si="1">IF(OR(B10&lt;&gt;"",J10&lt;&gt;""),CONCATENATE($C$7,"_",$A10,IF($G$4="Cuaderno de Estudio","_small",CONCATENATE(IF(I10="","","n"),IF(LEFT($G$5,1)="F",".jpg",".png")))),"")</f>
        <v>LE_08_02_REC140_IMG01n.jpg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 ca="1" si="2">IF(AND(I10&lt;&gt;"",I10&lt;&gt;0),IF(OR(B10&lt;&gt;"",J10&lt;&gt;""),CONCATENATE($C$7,"_",$A10,IF($G$4="Cuaderno de Estudio","_zoom",CONCATENATE("a",IF(LEFT($G$5,1)="F",".jpg",".png")))),""),"")</f>
        <v>LE_08_02_REC140_IMG01a.jpg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c r="K10" s="64"/>
      <c r="O10" s="2" t="str">
        <f>'Definición técnica de imagenes'!A12</f>
        <v>M12D</v>
      </c>
    </row>
    <row r="11" spans="1:16" s="11" customFormat="1" ht="69" customHeight="1" x14ac:dyDescent="0.25">
      <c r="A11" s="12" t="str">
        <f t="shared" ref="A11:A18" si="3">IF(OR(B11&lt;&gt;"",J11&lt;&gt;""),CONCATENATE(LEFT(A10,3),IF(MID(A10,4,2)+1&lt;10,CONCATENATE("0",MID(A10,4,2)+1))),"")</f>
        <v>IMG02</v>
      </c>
      <c r="B11" s="62">
        <v>129759533</v>
      </c>
      <c r="C11" s="20" t="str">
        <f t="shared" si="0"/>
        <v>Recurso F6B</v>
      </c>
      <c r="D11" s="63" t="s">
        <v>189</v>
      </c>
      <c r="E11" s="63" t="s">
        <v>155</v>
      </c>
      <c r="F11" s="13" t="str">
        <f t="shared" ref="F11:F74" ca="1" si="4">IF(OR(B11&lt;&gt;"",J11&lt;&gt;""),CONCATENATE($C$7,"_",$A11,IF($G$4="Cuaderno de Estudio","_small",CONCATENATE(IF(I11="","","n"),IF(LEFT($G$5,1)="F",".jpg",".png")))),"")</f>
        <v>LE_08_02_REC140_IMG02n.jpg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LE_08_02_REC140_IMG02a.jpg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c r="K11" s="65"/>
      <c r="O11" s="2" t="str">
        <f>'Definición técnica de imagenes'!A13</f>
        <v>M101</v>
      </c>
    </row>
    <row r="12" spans="1:16" s="11" customFormat="1" ht="74.25" customHeight="1" x14ac:dyDescent="0.25">
      <c r="A12" s="12" t="str">
        <f t="shared" si="3"/>
        <v>IMG03</v>
      </c>
      <c r="B12" s="62">
        <v>226763053</v>
      </c>
      <c r="C12" s="20" t="str">
        <f t="shared" si="0"/>
        <v>Recurso F6B</v>
      </c>
      <c r="D12" s="63" t="s">
        <v>189</v>
      </c>
      <c r="E12" s="63" t="s">
        <v>155</v>
      </c>
      <c r="F12" s="13" t="str">
        <f t="shared" ca="1" si="4"/>
        <v>LE_08_02_REC140_IMG03n.jpg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LE_08_02_REC140_IMG03a.jpg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c r="K12" s="64"/>
      <c r="O12" s="2" t="str">
        <f>'Definición técnica de imagenes'!A18</f>
        <v>Diaporama F1</v>
      </c>
    </row>
    <row r="13" spans="1:16" s="11" customFormat="1" ht="65.25" customHeight="1" x14ac:dyDescent="0.25">
      <c r="A13" s="12" t="str">
        <f t="shared" si="3"/>
        <v>IMG04</v>
      </c>
      <c r="B13" s="62">
        <v>82399075</v>
      </c>
      <c r="C13" s="20" t="str">
        <f t="shared" si="0"/>
        <v>Recurso F6B</v>
      </c>
      <c r="D13" s="63" t="s">
        <v>189</v>
      </c>
      <c r="E13" s="63" t="s">
        <v>155</v>
      </c>
      <c r="F13" s="13" t="str">
        <f t="shared" ca="1" si="4"/>
        <v>LE_08_02_REC140_IMG04n.jpg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LE_08_02_REC140_IMG04a.jpg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c r="K13" s="64"/>
      <c r="O13" s="2" t="str">
        <f>'Definición técnica de imagenes'!A19</f>
        <v>F4</v>
      </c>
    </row>
    <row r="14" spans="1:16" s="11" customFormat="1" ht="71.25" customHeight="1" x14ac:dyDescent="0.25">
      <c r="A14" s="12" t="str">
        <f t="shared" si="3"/>
        <v>IMG05</v>
      </c>
      <c r="B14" s="62">
        <v>82914553</v>
      </c>
      <c r="C14" s="20" t="str">
        <f t="shared" si="0"/>
        <v>Recurso F6B</v>
      </c>
      <c r="D14" s="63" t="s">
        <v>189</v>
      </c>
      <c r="E14" s="63" t="s">
        <v>155</v>
      </c>
      <c r="F14" s="13" t="str">
        <f t="shared" ca="1" si="4"/>
        <v>LE_08_02_REC140_IMG05n.jpg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LE_08_02_REC140_IMG05a.jpg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c r="O14" s="2" t="str">
        <f>'Definición técnica de imagenes'!A22</f>
        <v>F6</v>
      </c>
    </row>
    <row r="15" spans="1:16" s="11" customFormat="1" ht="67.5" customHeight="1" x14ac:dyDescent="0.25">
      <c r="A15" s="12" t="str">
        <f t="shared" si="3"/>
        <v>IMG06</v>
      </c>
      <c r="B15" s="62">
        <v>172090631</v>
      </c>
      <c r="C15" s="20" t="str">
        <f t="shared" si="0"/>
        <v>Recurso F6B</v>
      </c>
      <c r="D15" s="63" t="s">
        <v>189</v>
      </c>
      <c r="E15" s="63" t="s">
        <v>155</v>
      </c>
      <c r="F15" s="13" t="str">
        <f t="shared" ca="1" si="4"/>
        <v>LE_08_02_REC140_IMG06n.jpg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LE_08_02_REC140_IMG06a.jpg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2015-09-08T01:41:41Z</dcterms:modified>
</cp:coreProperties>
</file>