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uz Amparo\Desktop\"/>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A10" i="1"/>
  <c r="A11" i="1"/>
  <c r="A12" i="1"/>
  <c r="A13" i="1"/>
  <c r="A14" i="1"/>
  <c r="A15" i="1"/>
  <c r="A16" i="1"/>
  <c r="A17" i="1"/>
  <c r="A18" i="1"/>
  <c r="A19"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<sst xmlns="http://schemas.openxmlformats.org/spreadsheetml/2006/main" count="386" uniqueCount="194">
  <si>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</si>
  <si>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</si>
  <si>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</si>
  <si>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</si>
  <si>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</si>
  <si>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</si>
  <si>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</si>
  <si>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</si>
  <si>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</si>
  <si>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</si>
  <si>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</si>
  <si>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</si>
  <si>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</si>
  <si>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</si>
  <si>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</si>
  <si>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</si>
  <si>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</si>
  <si>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</si>
  <si>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</si>
  <si>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</si>
  <si>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</si>
  <si>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</si>
  <si>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</si>
  <si>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</si>
  <si>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</si>
  <si>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</si>
  <si>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</si>
  <si>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</si>
  <si>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</si>
  <si>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</si>
  <si>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</si>
  <si>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</si>
  <si>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</si>
  <si>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</si>
  <si>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</si>
  <si>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</si>
  <si>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</si>
  <si>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</si>
  <si>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</si>
  <si>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</si>
  <si>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</si>
  <si>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</si>
  <si>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</si>
  <si>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</si>
  <si>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</si>
  <si>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</si>
  <si>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</si>
  <si>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</si>
  <si>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</si>
  <si>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</si>
  <si>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</si>
  <si>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</si>
  <si>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</si>
  <si>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</si>
  <si>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</si>
  <si>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</si>
  <si>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</si>
  <si>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</si>
  <si>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</si>
  <si>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</si>
  <si>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</si>
  <si>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</si>
  <si>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</si>
  <si>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</si>
  <si>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</si>
  <si>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</si>
  <si>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</si>
  <si>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</si>
  <si>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</si>
  <si>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</si>
  <si>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</si>
  <si>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</si>
  <si>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</si>
  <si>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</si>
  <si>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</si>
  <si>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</si>
  <si>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</si>
  <si>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</si>
  <si>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</si>
  <si>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</si>
  <si>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</si>
  <si>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</si>
  <si>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</si>
  <si>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</si>
  <si>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</si>
  <si>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</si>
  <si>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</si>
  <si>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</si>
  <si>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</si>
  <si>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</si>
  <si>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</si>
  <si>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</si>
  <si>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</si>
  <si>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</si>
  <si>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</si>
  <si>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</si>
  <si>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</si>
  <si>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</si>
  <si>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</si>
  <si>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</si>
  <si>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</si>
  <si>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</si>
  <si>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</si>
  <si>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</si>
  <si>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</si>
  <si>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</si>
  <si>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</si>
  <si>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</si>
  <si>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</si>
  <si>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</si>
  <si>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</si>
  <si>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</si>
  <si>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</si>
  <si>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</si>
  <si>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</si>
  <si>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</si>
  <si>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</si>
  <si>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</si>
  <si>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</si>
  <si>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</si>
  <si>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</si>
  <si>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</si>
  <si>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</si>
  <si>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</si>
  <si>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</si>
  <si>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</si>
  <si>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</si>
  <si>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</si>
  <si>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</si>
  <si>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</si>
  <si>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</si>
  <si>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</si>
  <si>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</si>
  <si>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</si>
  <si>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</si>
  <si>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</si>
  <si>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</si>
  <si>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</si>
  <si>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</si>
  <si>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</si>
  <si>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</si>
  <si>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</si>
  <si>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</si>
  <si>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</si>
  <si>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</si>
  <si>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</si>
  <si>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</si>
  <si>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</si>
  <si>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</si>
  <si>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</si>
  <si>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</si>
  <si>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</si>
  <si>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</si>
  <si>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</si>
  <si>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</si>
  <si>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</si>
  <si>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</si>
  <si>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</si>
  <si>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</si>
  <si>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</si>
  <si>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</si>
  <si>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</si>
  <si>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</si>
  <si>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</si>
  <si>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</si>
  <si>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</si>
  <si>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</si>
  <si>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</si>
  <si>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</si>
  <si>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</si>
  <si>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</si>
  <si>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</si>
  <si>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</si>
  <si>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</si>
  <si>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</si>
  <si>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</si>
  <si>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</si>
  <si>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</si>
  <si>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</si>
  <si>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</si>
  <si>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</si>
  <si>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</si>
  <si>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</si>
  <si>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</si>
  <si>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</si>
  <si>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</si>
  <si>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</si>
  <si>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literatura colombiana de la Colonia</t>
  </si>
  <si>
    <t>Luz Amparo Rubiano</t>
  </si>
  <si>
    <t>LE_08_02_CO_REC200</t>
  </si>
  <si>
    <t>Fotografía</t>
  </si>
  <si>
    <t>Montaje de todas las fotos del interactivo</t>
  </si>
  <si>
    <t>Ilustración</t>
  </si>
  <si>
    <t>Portada del interactivo: hacer un montaje con las imágenes incluidas en él.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</si>
</sst>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3" Type="http://schemas.openxmlformats.org/officeDocument/2006/relationships/image" Target="../media/image3.jpg"/><Relationship Id="rId7" Type="http://schemas.openxmlformats.org/officeDocument/2006/relationships/image" Target="../media/image7.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5" Type="http://schemas.openxmlformats.org/officeDocument/2006/relationships/image" Target="../media/image5.jpg"/><Relationship Id="rId4" Type="http://schemas.openxmlformats.org/officeDocument/2006/relationships/image" Target="../media/image4.jpg"/><Relationship Id="rId9"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twoCellAnchor editAs="oneCell">
    <xdr:from>
      <xdr:col>9</xdr:col>
      <xdr:colOff>666750</xdr:colOff>
      <xdr:row>10</xdr:row>
      <xdr:rowOff>23812</xdr:rowOff>
    </xdr:from>
    <xdr:to>
      <xdr:col>9</xdr:col>
      <xdr:colOff>1356112</xdr:colOff>
      <xdr:row>10</xdr:row>
      <xdr:rowOff>743812</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418094" y="2345531"/>
          <a:ext cx="689362" cy="720000"/>
        </a:xfrm>
        <a:prstGeom prst="rect">
          <a:avLst/>
        </a:prstGeom>
      </xdr:spPr>
    </xdr:pic>
    <xdr:clientData/>
  </xdr:twoCellAnchor>
  <xdr:twoCellAnchor editAs="oneCell">
    <xdr:from>
      <xdr:col>9</xdr:col>
      <xdr:colOff>535781</xdr:colOff>
      <xdr:row>11</xdr:row>
      <xdr:rowOff>119062</xdr:rowOff>
    </xdr:from>
    <xdr:to>
      <xdr:col>9</xdr:col>
      <xdr:colOff>1272145</xdr:colOff>
      <xdr:row>11</xdr:row>
      <xdr:rowOff>839062</xdr:rowOff>
    </xdr:to>
    <xdr:pic>
      <xdr:nvPicPr>
        <xdr:cNvPr id="3" name="2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287125" y="3845718"/>
          <a:ext cx="736364" cy="720000"/>
        </a:xfrm>
        <a:prstGeom prst="rect">
          <a:avLst/>
        </a:prstGeom>
      </xdr:spPr>
    </xdr:pic>
    <xdr:clientData/>
  </xdr:twoCellAnchor>
  <xdr:twoCellAnchor editAs="oneCell">
    <xdr:from>
      <xdr:col>9</xdr:col>
      <xdr:colOff>406977</xdr:colOff>
      <xdr:row>12</xdr:row>
      <xdr:rowOff>129886</xdr:rowOff>
    </xdr:from>
    <xdr:to>
      <xdr:col>9</xdr:col>
      <xdr:colOff>1419477</xdr:colOff>
      <xdr:row>12</xdr:row>
      <xdr:rowOff>849886</xdr:rowOff>
    </xdr:to>
    <xdr:pic>
      <xdr:nvPicPr>
        <xdr:cNvPr id="4" name="3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170227" y="4762500"/>
          <a:ext cx="1012500" cy="720000"/>
        </a:xfrm>
        <a:prstGeom prst="rect">
          <a:avLst/>
        </a:prstGeom>
      </xdr:spPr>
    </xdr:pic>
    <xdr:clientData/>
  </xdr:twoCellAnchor>
  <xdr:twoCellAnchor editAs="oneCell">
    <xdr:from>
      <xdr:col>9</xdr:col>
      <xdr:colOff>484910</xdr:colOff>
      <xdr:row>13</xdr:row>
      <xdr:rowOff>60614</xdr:rowOff>
    </xdr:from>
    <xdr:to>
      <xdr:col>9</xdr:col>
      <xdr:colOff>1497410</xdr:colOff>
      <xdr:row>13</xdr:row>
      <xdr:rowOff>780614</xdr:rowOff>
    </xdr:to>
    <xdr:pic>
      <xdr:nvPicPr>
        <xdr:cNvPr id="5" name="4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1248160" y="5619750"/>
          <a:ext cx="1012500" cy="720000"/>
        </a:xfrm>
        <a:prstGeom prst="rect">
          <a:avLst/>
        </a:prstGeom>
      </xdr:spPr>
    </xdr:pic>
    <xdr:clientData/>
  </xdr:twoCellAnchor>
  <xdr:twoCellAnchor editAs="oneCell">
    <xdr:from>
      <xdr:col>9</xdr:col>
      <xdr:colOff>562840</xdr:colOff>
      <xdr:row>14</xdr:row>
      <xdr:rowOff>51955</xdr:rowOff>
    </xdr:from>
    <xdr:to>
      <xdr:col>9</xdr:col>
      <xdr:colOff>1353084</xdr:colOff>
      <xdr:row>14</xdr:row>
      <xdr:rowOff>771955</xdr:rowOff>
    </xdr:to>
    <xdr:pic>
      <xdr:nvPicPr>
        <xdr:cNvPr id="6" name="5 Imagen"/>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1326090" y="6459682"/>
          <a:ext cx="790244" cy="720000"/>
        </a:xfrm>
        <a:prstGeom prst="rect">
          <a:avLst/>
        </a:prstGeom>
      </xdr:spPr>
    </xdr:pic>
    <xdr:clientData/>
  </xdr:twoCellAnchor>
  <xdr:twoCellAnchor editAs="oneCell">
    <xdr:from>
      <xdr:col>9</xdr:col>
      <xdr:colOff>440531</xdr:colOff>
      <xdr:row>15</xdr:row>
      <xdr:rowOff>71436</xdr:rowOff>
    </xdr:from>
    <xdr:to>
      <xdr:col>9</xdr:col>
      <xdr:colOff>1453031</xdr:colOff>
      <xdr:row>15</xdr:row>
      <xdr:rowOff>791436</xdr:rowOff>
    </xdr:to>
    <xdr:pic>
      <xdr:nvPicPr>
        <xdr:cNvPr id="7" name="6 Imagen"/>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1191875" y="7286624"/>
          <a:ext cx="1012500" cy="720000"/>
        </a:xfrm>
        <a:prstGeom prst="rect">
          <a:avLst/>
        </a:prstGeom>
      </xdr:spPr>
    </xdr:pic>
    <xdr:clientData/>
  </xdr:twoCellAnchor>
  <xdr:twoCellAnchor editAs="oneCell">
    <xdr:from>
      <xdr:col>9</xdr:col>
      <xdr:colOff>476250</xdr:colOff>
      <xdr:row>16</xdr:row>
      <xdr:rowOff>119063</xdr:rowOff>
    </xdr:from>
    <xdr:to>
      <xdr:col>9</xdr:col>
      <xdr:colOff>1488750</xdr:colOff>
      <xdr:row>16</xdr:row>
      <xdr:rowOff>839063</xdr:rowOff>
    </xdr:to>
    <xdr:pic>
      <xdr:nvPicPr>
        <xdr:cNvPr id="8" name="7 Imagen"/>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1227594" y="8191501"/>
          <a:ext cx="1012500" cy="720000"/>
        </a:xfrm>
        <a:prstGeom prst="rect">
          <a:avLst/>
        </a:prstGeom>
      </xdr:spPr>
    </xdr:pic>
    <xdr:clientData/>
  </xdr:twoCellAnchor>
  <xdr:twoCellAnchor editAs="oneCell">
    <xdr:from>
      <xdr:col>9</xdr:col>
      <xdr:colOff>523875</xdr:colOff>
      <xdr:row>17</xdr:row>
      <xdr:rowOff>47625</xdr:rowOff>
    </xdr:from>
    <xdr:to>
      <xdr:col>9</xdr:col>
      <xdr:colOff>1536375</xdr:colOff>
      <xdr:row>17</xdr:row>
      <xdr:rowOff>767625</xdr:rowOff>
    </xdr:to>
    <xdr:pic>
      <xdr:nvPicPr>
        <xdr:cNvPr id="9" name="8 Imagen"/>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1275219" y="9001125"/>
          <a:ext cx="1012500" cy="720000"/>
        </a:xfrm>
        <a:prstGeom prst="rect">
          <a:avLst/>
        </a:prstGeom>
      </xdr:spPr>
    </xdr:pic>
    <xdr:clientData/>
  </xdr:twoCellAnchor>
  <xdr:twoCellAnchor editAs="oneCell">
    <xdr:from>
      <xdr:col>9</xdr:col>
      <xdr:colOff>631032</xdr:colOff>
      <xdr:row>18</xdr:row>
      <xdr:rowOff>107157</xdr:rowOff>
    </xdr:from>
    <xdr:to>
      <xdr:col>9</xdr:col>
      <xdr:colOff>1391595</xdr:colOff>
      <xdr:row>18</xdr:row>
      <xdr:rowOff>827157</xdr:rowOff>
    </xdr:to>
    <xdr:pic>
      <xdr:nvPicPr>
        <xdr:cNvPr id="10" name="9 Imagen"/>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1382376" y="9894095"/>
          <a:ext cx="760563" cy="72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0" zoomScaleNormal="80" zoomScalePageLayoutView="140" workbookViewId="0">
      <pane ySplit="9" topLeftCell="A10" activePane="bottomLeft" state="frozen"/>
      <selection pane="bottomLeft" activeCell="J11" sqref="J11"/>
    </sheetView>
  </sheetViews>
  <sheetFormatPr baseColWidth="10" defaultColWidth="10.875" defaultRowHeight="13.5" x14ac:dyDescent="0.25"/>
  <cols>
    <col min="1" max="1" width="7" style="2" customWidth="1"/>
    <col min="2" max="2" width="19.25" style="2" customWidth="1"/>
    <col min="3" max="3" width="18.75" style="2" customWidth="1"/>
    <col min="4" max="4" width="12" style="2" customWidth="1"/>
    <col min="5" max="5" width="13.375" style="2" customWidth="1"/>
    <col min="6" max="6" width="18.75" style="2" customWidth="1"/>
    <col min="7" max="7" width="16.25" style="2" customWidth="1"/>
    <col min="8" max="8" width="19.75" style="2" customWidth="1"/>
    <col min="9" max="9" width="16" style="2" customWidth="1"/>
    <col min="10" max="10" width="26.625" style="15" customWidth="1"/>
    <col min="11" max="11" width="18"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F4</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8</v>
      </c>
      <c r="D3" s="88"/>
      <c r="F3" s="80">
        <v>42250</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ht="62.25" customHeight="1" x14ac:dyDescent="0.25">
      <c r="A10" s="12" t="str">
        <f>IF(OR(B10&lt;&gt;"",J10&lt;&gt;""),"IMG01","")</f>
        <v>IMG01</v>
      </c>
      <c r="B10" s="62" t="s">
        <v>191</v>
      </c>
      <c r="C10" s="20" t="str">
        <f t="shared" ref="C10:C41" si="0">IF(OR(B10&lt;&gt;"",J10&lt;&gt;""),IF($G$4="Recurso",CONCATENATE($G$4," ",$G$5),$G$4),"")</f>
        <v>Recurso F4</v>
      </c>
      <c r="D10" s="63" t="s">
        <v>192</v>
      </c>
      <c r="E10" s="63" t="s">
        <v>150</v>
      </c>
      <c r="F10" s="13" t="str">
        <f t="shared" ref="F10" ca="1" si="1">IF(OR(B10&lt;&gt;"",J10&lt;&gt;""),CONCATENATE($C$7,"_",$A10,IF($G$4="Cuaderno de Estudio","_small",CONCATENATE(IF(I10="","","n"),IF(LEFT($G$5,1)="F",".jpg",".png")))),"")</f>
        <v>LE_08_02_CO_REC200_IMG01.jpg</v>
      </c>
      <c r="G10" s="13" t="str">
        <f ca="1">IF($F10&lt;&gt;"",IF($G$4="Recurso",VLOOKUP($E10,OFFSET('Definición técnica de imagenes'!$A$1,MATCH($G$5,'Definición técnica de imagenes'!$A$1:$A$104,0)-1,1,COUNTIF('Definición técnica de imagenes'!$A$3:$A$102,$G$5),5),5,FALSE),'Definición técnica de imagenes'!$F$16),"")</f>
        <v>950 x 435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193</v>
      </c>
      <c r="K10" s="64"/>
      <c r="O10" s="2" t="str">
        <f>'Definición técnica de imagenes'!A12</f>
        <v>M12D</v>
      </c>
    </row>
    <row r="11" spans="1:16" s="11" customFormat="1" ht="62.25" customHeight="1" x14ac:dyDescent="0.25">
      <c r="A11" s="12" t="str">
        <f t="shared" ref="A11:A18" si="3">IF(OR(B11&lt;&gt;"",J11&lt;&gt;""),CONCATENATE(LEFT(A10,3),IF(MID(A10,4,2)+1&lt;10,CONCATENATE("0",MID(A10,4,2)+1))),"")</f>
        <v>IMG02</v>
      </c>
      <c r="B11" s="62">
        <v>96728128</v>
      </c>
      <c r="C11" s="20" t="str">
        <f t="shared" si="0"/>
        <v>Recurso F4</v>
      </c>
      <c r="D11" s="63" t="s">
        <v>190</v>
      </c>
      <c r="E11" s="63" t="s">
        <v>163</v>
      </c>
      <c r="F11" s="13" t="str">
        <f t="shared" ref="F11:F74" ca="1" si="4">IF(OR(B11&lt;&gt;"",J11&lt;&gt;""),CONCATENATE($C$7,"_",$A11,IF($G$4="Cuaderno de Estudio","_small",CONCATENATE(IF(I11="","","n"),IF(LEFT($G$5,1)="F",".jpg",".png")))),"")</f>
        <v>LE_08_02_CO_REC200_IMG02.jpg</v>
      </c>
      <c r="G11" s="13" t="str">
        <f ca="1">IF($F11&lt;&gt;"",IF($G$4="Recurso",VLOOKUP($E11,OFFSET('Definición técnica de imagenes'!$A$1,MATCH($G$5,'Definición técnica de imagenes'!$A$1:$A$104,0)-1,1,COUNTIF('Definición técnica de imagenes'!$A$3:$A$102,$G$5),5),5,FALSE),'Definición técnica de imagenes'!$F$16),"")</f>
        <v>330 x 475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73.5" customHeight="1" x14ac:dyDescent="0.25">
      <c r="A12" s="12" t="str">
        <f t="shared" si="3"/>
        <v>IMG03</v>
      </c>
      <c r="B12" s="62">
        <v>182841194</v>
      </c>
      <c r="C12" s="20" t="str">
        <f t="shared" si="0"/>
        <v>Recurso F4</v>
      </c>
      <c r="D12" s="63" t="s">
        <v>190</v>
      </c>
      <c r="E12" s="63" t="s">
        <v>155</v>
      </c>
      <c r="F12" s="13" t="str">
        <f t="shared" ca="1" si="4"/>
        <v>LE_08_02_CO_REC200_IMG03.jpg</v>
      </c>
      <c r="G12" s="13" t="str">
        <f ca="1">IF($F12&lt;&gt;"",IF($G$4="Recurso",VLOOKUP($E12,OFFSET('Definición técnica de imagenes'!$A$1,MATCH($G$5,'Definición técnica de imagenes'!$A$1:$A$104,0)-1,1,COUNTIF('Definición técnica de imagenes'!$A$3:$A$102,$G$5),5),5,FALSE),'Definición técnica de imagenes'!$F$16),"")</f>
        <v>750 x 365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72.75" customHeight="1" x14ac:dyDescent="0.25">
      <c r="A13" s="12" t="str">
        <f t="shared" si="3"/>
        <v>IMG04</v>
      </c>
      <c r="B13" s="62">
        <v>217254124</v>
      </c>
      <c r="C13" s="20" t="str">
        <f t="shared" si="0"/>
        <v>Recurso F4</v>
      </c>
      <c r="D13" s="63" t="s">
        <v>190</v>
      </c>
      <c r="E13" s="63" t="s">
        <v>155</v>
      </c>
      <c r="F13" s="13" t="str">
        <f t="shared" ca="1" si="4"/>
        <v>LE_08_02_CO_REC200_IMG04.jpg</v>
      </c>
      <c r="G13" s="13" t="str">
        <f ca="1">IF($F13&lt;&gt;"",IF($G$4="Recurso",VLOOKUP($E13,OFFSET('Definición técnica de imagenes'!$A$1,MATCH($G$5,'Definición técnica de imagenes'!$A$1:$A$104,0)-1,1,COUNTIF('Definición técnica de imagenes'!$A$3:$A$102,$G$5),5),5,FALSE),'Definición técnica de imagenes'!$F$16),"")</f>
        <v>750 x 365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66.75" customHeight="1" x14ac:dyDescent="0.25">
      <c r="A14" s="12" t="str">
        <f t="shared" si="3"/>
        <v>IMG05</v>
      </c>
      <c r="B14" s="62">
        <v>256537408</v>
      </c>
      <c r="C14" s="20" t="str">
        <f t="shared" si="0"/>
        <v>Recurso F4</v>
      </c>
      <c r="D14" s="63" t="s">
        <v>190</v>
      </c>
      <c r="E14" s="63" t="s">
        <v>155</v>
      </c>
      <c r="F14" s="13" t="str">
        <f t="shared" ca="1" si="4"/>
        <v>LE_08_02_CO_REC200_IMG05.jpg</v>
      </c>
      <c r="G14" s="13" t="str">
        <f ca="1">IF($F14&lt;&gt;"",IF($G$4="Recurso",VLOOKUP($E14,OFFSET('Definición técnica de imagenes'!$A$1,MATCH($G$5,'Definición técnica de imagenes'!$A$1:$A$104,0)-1,1,COUNTIF('Definición técnica de imagenes'!$A$3:$A$102,$G$5),5),5,FALSE),'Definición técnica de imagenes'!$F$16),"")</f>
        <v>750 x 365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62.25" customHeight="1" x14ac:dyDescent="0.25">
      <c r="A15" s="12" t="str">
        <f t="shared" si="3"/>
        <v>IMG06</v>
      </c>
      <c r="B15" s="62">
        <v>234650593</v>
      </c>
      <c r="C15" s="20" t="str">
        <f t="shared" si="0"/>
        <v>Recurso F4</v>
      </c>
      <c r="D15" s="63" t="s">
        <v>190</v>
      </c>
      <c r="E15" s="63" t="s">
        <v>155</v>
      </c>
      <c r="F15" s="13" t="str">
        <f t="shared" ca="1" si="4"/>
        <v>LE_08_02_CO_REC200_IMG06.jpg</v>
      </c>
      <c r="G15" s="13" t="str">
        <f ca="1">IF($F15&lt;&gt;"",IF($G$4="Recurso",VLOOKUP($E15,OFFSET('Definición técnica de imagenes'!$A$1,MATCH($G$5,'Definición técnica de imagenes'!$A$1:$A$104,0)-1,1,COUNTIF('Definición técnica de imagenes'!$A$3:$A$102,$G$5),5),5,FALSE),'Definición técnica de imagenes'!$F$16),"")</f>
        <v>750 x 365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67.5" customHeight="1" x14ac:dyDescent="0.3">
      <c r="A16" s="12" t="str">
        <f t="shared" si="3"/>
        <v>IMG07</v>
      </c>
      <c r="B16" s="62">
        <v>11082388</v>
      </c>
      <c r="C16" s="20" t="str">
        <f t="shared" si="0"/>
        <v>Recurso F4</v>
      </c>
      <c r="D16" s="63" t="s">
        <v>190</v>
      </c>
      <c r="E16" s="63" t="s">
        <v>155</v>
      </c>
      <c r="F16" s="13" t="str">
        <f t="shared" ca="1" si="4"/>
        <v>LE_08_02_CO_REC200_IMG07.jpg</v>
      </c>
      <c r="G16" s="13" t="str">
        <f ca="1">IF($F16&lt;&gt;"",IF($G$4="Recurso",VLOOKUP($E16,OFFSET('Definición técnica de imagenes'!$A$1,MATCH($G$5,'Definición técnica de imagenes'!$A$1:$A$104,0)-1,1,COUNTIF('Definición técnica de imagenes'!$A$3:$A$102,$G$5),5),5,FALSE),'Definición técnica de imagenes'!$F$16),"")</f>
        <v>750 x 365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69" customHeight="1" x14ac:dyDescent="0.25">
      <c r="A17" s="12" t="str">
        <f t="shared" si="3"/>
        <v>IMG08</v>
      </c>
      <c r="B17" s="62">
        <v>208950058</v>
      </c>
      <c r="C17" s="20" t="str">
        <f t="shared" si="0"/>
        <v>Recurso F4</v>
      </c>
      <c r="D17" s="63" t="s">
        <v>190</v>
      </c>
      <c r="E17" s="63" t="s">
        <v>155</v>
      </c>
      <c r="F17" s="13" t="str">
        <f t="shared" ca="1" si="4"/>
        <v>LE_08_02_CO_REC200_IMG08.jpg</v>
      </c>
      <c r="G17" s="13" t="str">
        <f ca="1">IF($F17&lt;&gt;"",IF($G$4="Recurso",VLOOKUP($E17,OFFSET('Definición técnica de imagenes'!$A$1,MATCH($G$5,'Definición técnica de imagenes'!$A$1:$A$104,0)-1,1,COUNTIF('Definición técnica de imagenes'!$A$3:$A$102,$G$5),5),5,FALSE),'Definición técnica de imagenes'!$F$16),"")</f>
        <v>750 x 365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65.25" customHeight="1" x14ac:dyDescent="0.25">
      <c r="A18" s="12" t="str">
        <f t="shared" si="3"/>
        <v>IMG09</v>
      </c>
      <c r="B18" s="62">
        <v>132122063</v>
      </c>
      <c r="C18" s="20" t="str">
        <f t="shared" si="0"/>
        <v>Recurso F4</v>
      </c>
      <c r="D18" s="63" t="s">
        <v>190</v>
      </c>
      <c r="E18" s="63" t="s">
        <v>155</v>
      </c>
      <c r="F18" s="13" t="str">
        <f t="shared" ca="1" si="4"/>
        <v>LE_08_02_CO_REC200_IMG09.jpg</v>
      </c>
      <c r="G18" s="13" t="str">
        <f ca="1">IF($F18&lt;&gt;"",IF($G$4="Recurso",VLOOKUP($E18,OFFSET('Definición técnica de imagenes'!$A$1,MATCH($G$5,'Definición técnica de imagenes'!$A$1:$A$104,0)-1,1,COUNTIF('Definición técnica de imagenes'!$A$3:$A$102,$G$5),5),5,FALSE),'Definición técnica de imagenes'!$F$16),"")</f>
        <v>750 x 365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67.5" customHeight="1" x14ac:dyDescent="0.3">
      <c r="A19" s="12" t="str">
        <f t="shared" ref="A19:A50" si="6">IF(OR(B19&lt;&gt;"",J19&lt;&gt;""),CONCATENATE(LEFT(A18,3),IF(MID(A18,4,2)+1&lt;10,CONCATENATE("0",MID(A18,4,2)+1),MID(A18,4,2)+1)),"")</f>
        <v>IMG10</v>
      </c>
      <c r="B19" s="62">
        <v>147769451</v>
      </c>
      <c r="C19" s="20" t="str">
        <f t="shared" si="0"/>
        <v>Recurso F4</v>
      </c>
      <c r="D19" s="63" t="s">
        <v>190</v>
      </c>
      <c r="E19" s="63" t="s">
        <v>155</v>
      </c>
      <c r="F19" s="13" t="str">
        <f t="shared" ca="1" si="4"/>
        <v>LE_08_02_CO_REC200_IMG10.jpg</v>
      </c>
      <c r="G19" s="13" t="str">
        <f ca="1">IF($F19&lt;&gt;"",IF($G$4="Recurso",VLOOKUP($E19,OFFSET('Definición técnica de imagenes'!$A$1,MATCH($G$5,'Definición técnica de imagenes'!$A$1:$A$104,0)-1,1,COUNTIF('Definición técnica de imagenes'!$A$3:$A$102,$G$5),5),5,FALSE),'Definición técnica de imagenes'!$F$16),"")</f>
        <v>750 x 365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2015-09-04T18:44:38Z</dcterms:modified>
</cp:coreProperties>
</file>