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Amparo\AULA PLANETA\PROCESO JUNIO 2015\GRADO OCTAVO\LE_08_02_CO\MOTORES Y SOLICITUDES GRAFICA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A10" i="1"/>
  <c r="A11" i="1"/>
  <c r="A12" i="1"/>
  <c r="A13" i="1"/>
  <c r="A14" i="1"/>
  <c r="A15" i="1"/>
  <c r="A16" i="1"/>
  <c r="A17" i="1"/>
  <c r="A18" i="1"/>
  <c r="A19"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<sst xmlns="http://schemas.openxmlformats.org/spreadsheetml/2006/main" count="404" uniqueCount="193">
  <si>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</si>
  <si>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</si>
  <si>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</si>
  <si>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</si>
  <si>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</si>
  <si>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</si>
  <si>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</si>
  <si>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</si>
  <si>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</si>
  <si>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</si>
  <si>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</si>
  <si>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</si>
  <si>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</si>
  <si>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</si>
  <si>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</si>
  <si>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</si>
  <si>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</si>
  <si>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</si>
  <si>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</si>
  <si>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</si>
  <si>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</si>
  <si>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</si>
  <si>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</si>
  <si>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</si>
  <si>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</si>
  <si>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</si>
  <si>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</si>
  <si>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</si>
  <si>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</si>
  <si>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</si>
  <si>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</si>
  <si>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</si>
  <si>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</si>
  <si>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</si>
  <si>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</si>
  <si>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</si>
  <si>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</si>
  <si>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</si>
  <si>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</si>
  <si>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</si>
  <si>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</si>
  <si>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</si>
  <si>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</si>
  <si>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</si>
  <si>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</si>
  <si>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</si>
  <si>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</si>
  <si>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</si>
  <si>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</si>
  <si>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</si>
  <si>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</si>
  <si>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</si>
  <si>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</si>
  <si>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</si>
  <si>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</si>
  <si>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</si>
  <si>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</si>
  <si>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</si>
  <si>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</si>
  <si>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</si>
  <si>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</si>
  <si>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</si>
  <si>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</si>
  <si>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</si>
  <si>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</si>
  <si>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</si>
  <si>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</si>
  <si>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</si>
  <si>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</si>
  <si>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</si>
  <si>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</si>
  <si>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</si>
  <si>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</si>
  <si>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</si>
  <si>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</si>
  <si>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</si>
  <si>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</si>
  <si>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</si>
  <si>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</si>
  <si>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</si>
  <si>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</si>
  <si>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</si>
  <si>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</si>
  <si>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</si>
  <si>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</si>
  <si>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</si>
  <si>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</si>
  <si>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</si>
  <si>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</si>
  <si>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</si>
  <si>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</si>
  <si>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</si>
  <si>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</si>
  <si>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</si>
  <si>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</si>
  <si>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</si>
  <si>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</si>
  <si>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</si>
  <si>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</si>
  <si>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</si>
  <si>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</si>
  <si>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</si>
  <si>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</si>
  <si>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</si>
  <si>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</si>
  <si>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</si>
  <si>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</si>
  <si>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</si>
  <si>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</si>
  <si>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</si>
  <si>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</si>
  <si>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</si>
  <si>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</si>
  <si>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</si>
  <si>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</si>
  <si>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</si>
  <si>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</si>
  <si>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</si>
  <si>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</si>
  <si>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</si>
  <si>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</si>
  <si>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</si>
  <si>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</si>
  <si>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</si>
  <si>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</si>
  <si>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</si>
  <si>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</si>
  <si>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</si>
  <si>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</si>
  <si>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</si>
  <si>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</si>
  <si>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</si>
  <si>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</si>
  <si>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</si>
  <si>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</si>
  <si>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</si>
  <si>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</si>
  <si>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</si>
  <si>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</si>
  <si>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</si>
  <si>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</si>
  <si>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</si>
  <si>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</si>
  <si>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</si>
  <si>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</si>
  <si>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</si>
  <si>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</si>
  <si>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</si>
  <si>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</si>
  <si>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</si>
  <si>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</si>
  <si>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</si>
  <si>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</si>
  <si>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</si>
  <si>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</si>
  <si>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</si>
  <si>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</si>
  <si>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</si>
  <si>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</si>
  <si>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</si>
  <si>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</si>
  <si>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</si>
  <si>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</si>
  <si>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</si>
  <si>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</si>
  <si>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</si>
  <si>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</si>
  <si>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</si>
  <si>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</si>
  <si>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</si>
  <si>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</si>
  <si>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</si>
  <si>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</si>
  <si>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</si>
  <si>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</si>
  <si>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</si>
  <si>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</si>
  <si>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</si>
  <si>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</si>
  <si>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</si>
  <si>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</si>
  <si>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</si>
  <si>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</si>
  <si>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</si>
  <si>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</si>
  <si>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</si>
  <si>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</si>
  <si>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literatura colombiana de la Colonia</t>
  </si>
  <si>
    <t>Luz amparo Rubiano</t>
  </si>
  <si>
    <t>Fotografía</t>
  </si>
  <si>
    <t>http://www.banrepcultural.org/blaavirtual/revistas/credencial/octubre2004/prensa.htm</t>
  </si>
  <si>
    <t>Imagen tomada del portal del Banco de la República. Todas las imágenes indicaban como origen la Biblioteca Nacional.</t>
  </si>
  <si>
    <t>LE_08_02_REC330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</si>
</sst>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0" fontId="13"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5" fillId="0" borderId="0" xfId="0" applyFont="1" applyBorder="1" applyAlignment="1">
      <alignment vertical="center" wrapText="1"/>
    </xf>
    <xf numFmtId="0" fontId="15"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2" fillId="0" borderId="29" xfId="0" applyFont="1" applyBorder="1" applyAlignment="1">
      <alignment vertical="center" wrapText="1"/>
    </xf>
    <xf numFmtId="0" fontId="22" fillId="0" borderId="29" xfId="0" applyFont="1" applyFill="1" applyBorder="1" applyAlignment="1">
      <alignment vertical="center" wrapText="1"/>
    </xf>
    <xf numFmtId="0" fontId="21"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pplyProtection="1">
      <alignment horizontal="center"/>
      <protection locked="0"/>
    </xf>
    <xf numFmtId="164" fontId="8" fillId="0" borderId="26" xfId="0" applyNumberFormat="1" applyFont="1" applyBorder="1" applyAlignment="1" applyProtection="1">
      <alignment horizontal="center"/>
      <protection locked="0"/>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8" borderId="0" xfId="0" applyFont="1" applyFill="1" applyAlignment="1">
      <alignment horizontal="center" vertical="center" wrapText="1"/>
    </xf>
    <xf numFmtId="0" fontId="14"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3" Type="http://schemas.openxmlformats.org/officeDocument/2006/relationships/image" Target="../media/image3.jpg"/><Relationship Id="rId7" Type="http://schemas.openxmlformats.org/officeDocument/2006/relationships/image" Target="../media/image7.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5" Type="http://schemas.openxmlformats.org/officeDocument/2006/relationships/image" Target="../media/image5.jpg"/><Relationship Id="rId10" Type="http://schemas.openxmlformats.org/officeDocument/2006/relationships/image" Target="../media/image10.jpg"/><Relationship Id="rId4" Type="http://schemas.openxmlformats.org/officeDocument/2006/relationships/image" Target="../media/image4.jpg"/><Relationship Id="rId9"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twoCellAnchor editAs="oneCell">
    <xdr:from>
      <xdr:col>9</xdr:col>
      <xdr:colOff>370417</xdr:colOff>
      <xdr:row>9</xdr:row>
      <xdr:rowOff>137583</xdr:rowOff>
    </xdr:from>
    <xdr:to>
      <xdr:col>9</xdr:col>
      <xdr:colOff>1398135</xdr:colOff>
      <xdr:row>9</xdr:row>
      <xdr:rowOff>857583</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170834" y="2286000"/>
          <a:ext cx="1027718" cy="720000"/>
        </a:xfrm>
        <a:prstGeom prst="rect">
          <a:avLst/>
        </a:prstGeom>
      </xdr:spPr>
    </xdr:pic>
    <xdr:clientData/>
  </xdr:twoCellAnchor>
  <xdr:twoCellAnchor editAs="oneCell">
    <xdr:from>
      <xdr:col>9</xdr:col>
      <xdr:colOff>275168</xdr:colOff>
      <xdr:row>10</xdr:row>
      <xdr:rowOff>116417</xdr:rowOff>
    </xdr:from>
    <xdr:to>
      <xdr:col>9</xdr:col>
      <xdr:colOff>1320811</xdr:colOff>
      <xdr:row>10</xdr:row>
      <xdr:rowOff>836417</xdr:rowOff>
    </xdr:to>
    <xdr:pic>
      <xdr:nvPicPr>
        <xdr:cNvPr id="3" name="2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075585" y="3333750"/>
          <a:ext cx="1045643" cy="720000"/>
        </a:xfrm>
        <a:prstGeom prst="rect">
          <a:avLst/>
        </a:prstGeom>
      </xdr:spPr>
    </xdr:pic>
    <xdr:clientData/>
  </xdr:twoCellAnchor>
  <xdr:twoCellAnchor editAs="oneCell">
    <xdr:from>
      <xdr:col>9</xdr:col>
      <xdr:colOff>317501</xdr:colOff>
      <xdr:row>11</xdr:row>
      <xdr:rowOff>127000</xdr:rowOff>
    </xdr:from>
    <xdr:to>
      <xdr:col>9</xdr:col>
      <xdr:colOff>1346072</xdr:colOff>
      <xdr:row>11</xdr:row>
      <xdr:rowOff>847000</xdr:rowOff>
    </xdr:to>
    <xdr:pic>
      <xdr:nvPicPr>
        <xdr:cNvPr id="4" name="3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117918" y="4254500"/>
          <a:ext cx="1028571" cy="720000"/>
        </a:xfrm>
        <a:prstGeom prst="rect">
          <a:avLst/>
        </a:prstGeom>
      </xdr:spPr>
    </xdr:pic>
    <xdr:clientData/>
  </xdr:twoCellAnchor>
  <xdr:twoCellAnchor editAs="oneCell">
    <xdr:from>
      <xdr:col>9</xdr:col>
      <xdr:colOff>296334</xdr:colOff>
      <xdr:row>13</xdr:row>
      <xdr:rowOff>84667</xdr:rowOff>
    </xdr:from>
    <xdr:to>
      <xdr:col>9</xdr:col>
      <xdr:colOff>1286701</xdr:colOff>
      <xdr:row>13</xdr:row>
      <xdr:rowOff>804667</xdr:rowOff>
    </xdr:to>
    <xdr:pic>
      <xdr:nvPicPr>
        <xdr:cNvPr id="6" name="5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096751" y="6180667"/>
          <a:ext cx="990367" cy="720000"/>
        </a:xfrm>
        <a:prstGeom prst="rect">
          <a:avLst/>
        </a:prstGeom>
      </xdr:spPr>
    </xdr:pic>
    <xdr:clientData/>
  </xdr:twoCellAnchor>
  <xdr:twoCellAnchor editAs="oneCell">
    <xdr:from>
      <xdr:col>9</xdr:col>
      <xdr:colOff>243417</xdr:colOff>
      <xdr:row>12</xdr:row>
      <xdr:rowOff>116416</xdr:rowOff>
    </xdr:from>
    <xdr:to>
      <xdr:col>9</xdr:col>
      <xdr:colOff>1324923</xdr:colOff>
      <xdr:row>12</xdr:row>
      <xdr:rowOff>836416</xdr:rowOff>
    </xdr:to>
    <xdr:pic>
      <xdr:nvPicPr>
        <xdr:cNvPr id="7" name="6 Imagen"/>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043834" y="5249333"/>
          <a:ext cx="1081506" cy="720000"/>
        </a:xfrm>
        <a:prstGeom prst="rect">
          <a:avLst/>
        </a:prstGeom>
      </xdr:spPr>
    </xdr:pic>
    <xdr:clientData/>
  </xdr:twoCellAnchor>
  <xdr:twoCellAnchor editAs="oneCell">
    <xdr:from>
      <xdr:col>9</xdr:col>
      <xdr:colOff>359832</xdr:colOff>
      <xdr:row>15</xdr:row>
      <xdr:rowOff>84666</xdr:rowOff>
    </xdr:from>
    <xdr:to>
      <xdr:col>9</xdr:col>
      <xdr:colOff>1371880</xdr:colOff>
      <xdr:row>15</xdr:row>
      <xdr:rowOff>804666</xdr:rowOff>
    </xdr:to>
    <xdr:pic>
      <xdr:nvPicPr>
        <xdr:cNvPr id="8" name="7 Imagen"/>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2160249" y="7884583"/>
          <a:ext cx="1012048" cy="720000"/>
        </a:xfrm>
        <a:prstGeom prst="rect">
          <a:avLst/>
        </a:prstGeom>
      </xdr:spPr>
    </xdr:pic>
    <xdr:clientData/>
  </xdr:twoCellAnchor>
  <xdr:twoCellAnchor editAs="oneCell">
    <xdr:from>
      <xdr:col>9</xdr:col>
      <xdr:colOff>285751</xdr:colOff>
      <xdr:row>14</xdr:row>
      <xdr:rowOff>74084</xdr:rowOff>
    </xdr:from>
    <xdr:to>
      <xdr:col>9</xdr:col>
      <xdr:colOff>1362674</xdr:colOff>
      <xdr:row>14</xdr:row>
      <xdr:rowOff>794084</xdr:rowOff>
    </xdr:to>
    <xdr:pic>
      <xdr:nvPicPr>
        <xdr:cNvPr id="9" name="8 Imagen"/>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2086168" y="7027334"/>
          <a:ext cx="1076923" cy="720000"/>
        </a:xfrm>
        <a:prstGeom prst="rect">
          <a:avLst/>
        </a:prstGeom>
      </xdr:spPr>
    </xdr:pic>
    <xdr:clientData/>
  </xdr:twoCellAnchor>
  <xdr:twoCellAnchor editAs="oneCell">
    <xdr:from>
      <xdr:col>9</xdr:col>
      <xdr:colOff>328084</xdr:colOff>
      <xdr:row>16</xdr:row>
      <xdr:rowOff>105833</xdr:rowOff>
    </xdr:from>
    <xdr:to>
      <xdr:col>9</xdr:col>
      <xdr:colOff>1382477</xdr:colOff>
      <xdr:row>16</xdr:row>
      <xdr:rowOff>825833</xdr:rowOff>
    </xdr:to>
    <xdr:pic>
      <xdr:nvPicPr>
        <xdr:cNvPr id="10" name="9 Imagen"/>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2128501" y="8815916"/>
          <a:ext cx="1054393" cy="720000"/>
        </a:xfrm>
        <a:prstGeom prst="rect">
          <a:avLst/>
        </a:prstGeom>
      </xdr:spPr>
    </xdr:pic>
    <xdr:clientData/>
  </xdr:twoCellAnchor>
  <xdr:twoCellAnchor editAs="oneCell">
    <xdr:from>
      <xdr:col>9</xdr:col>
      <xdr:colOff>508001</xdr:colOff>
      <xdr:row>17</xdr:row>
      <xdr:rowOff>95250</xdr:rowOff>
    </xdr:from>
    <xdr:to>
      <xdr:col>9</xdr:col>
      <xdr:colOff>1162218</xdr:colOff>
      <xdr:row>17</xdr:row>
      <xdr:rowOff>995250</xdr:rowOff>
    </xdr:to>
    <xdr:pic>
      <xdr:nvPicPr>
        <xdr:cNvPr id="11" name="10 Imagen"/>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2287251" y="9747250"/>
          <a:ext cx="654217" cy="900000"/>
        </a:xfrm>
        <a:prstGeom prst="rect">
          <a:avLst/>
        </a:prstGeom>
      </xdr:spPr>
    </xdr:pic>
    <xdr:clientData/>
  </xdr:twoCellAnchor>
  <xdr:twoCellAnchor editAs="oneCell">
    <xdr:from>
      <xdr:col>9</xdr:col>
      <xdr:colOff>539750</xdr:colOff>
      <xdr:row>18</xdr:row>
      <xdr:rowOff>142875</xdr:rowOff>
    </xdr:from>
    <xdr:to>
      <xdr:col>9</xdr:col>
      <xdr:colOff>1157822</xdr:colOff>
      <xdr:row>18</xdr:row>
      <xdr:rowOff>1042875</xdr:rowOff>
    </xdr:to>
    <xdr:pic>
      <xdr:nvPicPr>
        <xdr:cNvPr id="12" name="11 Imagen"/>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2319000" y="10842625"/>
          <a:ext cx="618072" cy="90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0" activePane="bottomLeft" state="frozen"/>
      <selection pane="bottomLeft" activeCell="G5" sqref="G5"/>
    </sheetView>
  </sheetViews>
  <sheetFormatPr baseColWidth="10" defaultColWidth="10.875" defaultRowHeight="13.5" x14ac:dyDescent="0.25"/>
  <cols>
    <col min="1" max="1" width="6.25" style="2" bestFit="1" customWidth="1"/>
    <col min="2" max="2" width="20.375" style="2" customWidth="1"/>
    <col min="3" max="3" width="18.375" style="2" customWidth="1"/>
    <col min="4" max="4" width="11.25" style="2" customWidth="1"/>
    <col min="5" max="5" width="11.5" style="2" customWidth="1"/>
    <col min="6" max="6" width="22.75" style="2" customWidth="1"/>
    <col min="7" max="7" width="20.5" style="2" customWidth="1"/>
    <col min="8" max="8" width="23.25" style="2" customWidth="1"/>
    <col min="9" max="9" width="20.5" style="2" customWidth="1"/>
    <col min="10" max="10" width="24.5" style="15" customWidth="1"/>
    <col min="11" max="11" width="20.1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F10B</v>
      </c>
    </row>
    <row r="2" spans="1:16" ht="15.75" x14ac:dyDescent="0.25">
      <c r="A2" s="1"/>
      <c r="B2" s="3" t="s">
        <v>121</v>
      </c>
      <c r="C2" s="84" t="s">
        <v>24</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6">
        <v>8</v>
      </c>
      <c r="D3" s="87"/>
      <c r="F3" s="79">
        <v>42251</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6" t="s">
        <v>187</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188</v>
      </c>
      <c r="D5" s="89"/>
      <c r="E5" s="5"/>
      <c r="F5" s="37" t="str">
        <f>IF(G4="Recurso","Motor del recurso","")</f>
        <v>Motor del recurso</v>
      </c>
      <c r="G5" s="70" t="s">
        <v>141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F10B</v>
      </c>
      <c r="F9" s="57" t="s">
        <v>61</v>
      </c>
      <c r="G9" s="57" t="s">
        <v>59</v>
      </c>
      <c r="H9" s="57" t="s">
        <v>60</v>
      </c>
      <c r="I9" s="57" t="s">
        <v>114</v>
      </c>
      <c r="J9" s="18" t="s">
        <v>6</v>
      </c>
      <c r="K9" s="19" t="s">
        <v>7</v>
      </c>
      <c r="O9" s="2" t="str">
        <f>'Definición técnica de imagenes'!A11</f>
        <v>M10B</v>
      </c>
    </row>
    <row r="10" spans="1:16" s="11" customFormat="1" ht="84" customHeight="1" x14ac:dyDescent="0.25">
      <c r="A10" s="12" t="str">
        <f>IF(OR(B10&lt;&gt;"",J10&lt;&gt;""),"IMG01","")</f>
        <v>IMG01</v>
      </c>
      <c r="B10" s="62" t="s">
        <v>190</v>
      </c>
      <c r="C10" s="20" t="str">
        <f t="shared" ref="C10:C41" si="0">IF(OR(B10&lt;&gt;"",J10&lt;&gt;""),IF($G$4="Recurso",CONCATENATE($G$4," ",$G$5),$G$4),"")</f>
        <v>Recurso F10B</v>
      </c>
      <c r="D10" s="63" t="s">
        <v>189</v>
      </c>
      <c r="E10" s="63" t="s">
        <v>155</v>
      </c>
      <c r="F10" s="13" t="str">
        <f t="shared" ref="F10" ca="1" si="1">IF(OR(B10&lt;&gt;"",J10&lt;&gt;""),CONCATENATE($C$7,"_",$A10,IF($G$4="Cuaderno de Estudio","_small",CONCATENATE(IF(I10="","","n"),IF(LEFT($G$5,1)="F",".jpg",".png")))),"")</f>
        <v>LE_08_02_REC330_IMG01.jpg</v>
      </c>
      <c r="G10" s="13">
        <f ca="1">IF($F10&lt;&gt;"",IF($G$4="Recurso",VLOOKUP($E10,OFFSET('Definición técnica de imagenes'!$A$1,MATCH($G$5,'Definición técnica de imagenes'!$A$1:$A$104,0)-1,1,COUNTIF('Definición técnica de imagenes'!$A$3:$A$102,$G$5),5),5,FALSE),'Definición técnica de imagenes'!$F$16),"")</f>
        <v>0</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191</v>
      </c>
      <c r="O10" s="2" t="str">
        <f>'Definición técnica de imagenes'!A12</f>
        <v>M12D</v>
      </c>
    </row>
    <row r="11" spans="1:16" s="11" customFormat="1" ht="81.75" customHeight="1" x14ac:dyDescent="0.25">
      <c r="A11" s="12" t="str">
        <f t="shared" ref="A11:A18" si="3">IF(OR(B11&lt;&gt;"",J11&lt;&gt;""),CONCATENATE(LEFT(A10,3),IF(MID(A10,4,2)+1&lt;10,CONCATENATE("0",MID(A10,4,2)+1))),"")</f>
        <v>IMG02</v>
      </c>
      <c r="B11" s="62" t="s">
        <v>190</v>
      </c>
      <c r="C11" s="20" t="str">
        <f t="shared" si="0"/>
        <v>Recurso F10B</v>
      </c>
      <c r="D11" s="63" t="s">
        <v>189</v>
      </c>
      <c r="E11" s="63" t="s">
        <v>155</v>
      </c>
      <c r="F11" s="13" t="str">
        <f t="shared" ref="F11:F74" ca="1" si="4">IF(OR(B11&lt;&gt;"",J11&lt;&gt;""),CONCATENATE($C$7,"_",$A11,IF($G$4="Cuaderno de Estudio","_small",CONCATENATE(IF(I11="","","n"),IF(LEFT($G$5,1)="F",".jpg",".png")))),"")</f>
        <v>LE_08_02_REC330_IMG02.jpg</v>
      </c>
      <c r="G11" s="13">
        <f ca="1">IF($F11&lt;&gt;"",IF($G$4="Recurso",VLOOKUP($E11,OFFSET('Definición técnica de imagenes'!$A$1,MATCH($G$5,'Definición técnica de imagenes'!$A$1:$A$104,0)-1,1,COUNTIF('Definición técnica de imagenes'!$A$3:$A$102,$G$5),5),5,FALSE),'Definición técnica de imagenes'!$F$16),"")</f>
        <v>0</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4" t="s">
        <v>191</v>
      </c>
      <c r="O11" s="2" t="str">
        <f>'Definición técnica de imagenes'!A13</f>
        <v>M101</v>
      </c>
    </row>
    <row r="12" spans="1:16" s="11" customFormat="1" ht="78.75" customHeight="1" x14ac:dyDescent="0.25">
      <c r="A12" s="12" t="str">
        <f t="shared" si="3"/>
        <v>IMG03</v>
      </c>
      <c r="B12" s="62" t="s">
        <v>190</v>
      </c>
      <c r="C12" s="20" t="str">
        <f t="shared" si="0"/>
        <v>Recurso F10B</v>
      </c>
      <c r="D12" s="63" t="s">
        <v>189</v>
      </c>
      <c r="E12" s="63" t="s">
        <v>155</v>
      </c>
      <c r="F12" s="13" t="str">
        <f t="shared" ca="1" si="4"/>
        <v>LE_08_02_REC330_IMG03.jpg</v>
      </c>
      <c r="G12" s="13">
        <f ca="1">IF($F12&lt;&gt;"",IF($G$4="Recurso",VLOOKUP($E12,OFFSET('Definición técnica de imagenes'!$A$1,MATCH($G$5,'Definición técnica de imagenes'!$A$1:$A$104,0)-1,1,COUNTIF('Definición técnica de imagenes'!$A$3:$A$102,$G$5),5),5,FALSE),'Definición técnica de imagenes'!$F$16),"")</f>
        <v>0</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t="s">
        <v>191</v>
      </c>
      <c r="O12" s="2" t="str">
        <f>'Definición técnica de imagenes'!A18</f>
        <v>Diaporama F1</v>
      </c>
    </row>
    <row r="13" spans="1:16" s="11" customFormat="1" ht="75.75" customHeight="1" x14ac:dyDescent="0.25">
      <c r="A13" s="12" t="str">
        <f t="shared" si="3"/>
        <v>IMG04</v>
      </c>
      <c r="B13" s="62" t="s">
        <v>190</v>
      </c>
      <c r="C13" s="20" t="str">
        <f t="shared" si="0"/>
        <v>Recurso F10B</v>
      </c>
      <c r="D13" s="63" t="s">
        <v>189</v>
      </c>
      <c r="E13" s="63" t="s">
        <v>155</v>
      </c>
      <c r="F13" s="13" t="str">
        <f t="shared" ca="1" si="4"/>
        <v>LE_08_02_REC330_IMG04.jpg</v>
      </c>
      <c r="G13" s="13">
        <f ca="1">IF($F13&lt;&gt;"",IF($G$4="Recurso",VLOOKUP($E13,OFFSET('Definición técnica de imagenes'!$A$1,MATCH($G$5,'Definición técnica de imagenes'!$A$1:$A$104,0)-1,1,COUNTIF('Definición técnica de imagenes'!$A$3:$A$102,$G$5),5),5,FALSE),'Definición técnica de imagenes'!$F$16),"")</f>
        <v>0</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t="s">
        <v>191</v>
      </c>
      <c r="O13" s="2" t="str">
        <f>'Definición técnica de imagenes'!A19</f>
        <v>F4</v>
      </c>
    </row>
    <row r="14" spans="1:16" s="11" customFormat="1" ht="84.75" customHeight="1" x14ac:dyDescent="0.25">
      <c r="A14" s="12" t="str">
        <f t="shared" si="3"/>
        <v>IMG05</v>
      </c>
      <c r="B14" s="62" t="s">
        <v>190</v>
      </c>
      <c r="C14" s="20" t="str">
        <f t="shared" si="0"/>
        <v>Recurso F10B</v>
      </c>
      <c r="D14" s="63" t="s">
        <v>189</v>
      </c>
      <c r="E14" s="63" t="s">
        <v>155</v>
      </c>
      <c r="F14" s="13" t="str">
        <f t="shared" ca="1" si="4"/>
        <v>LE_08_02_REC330_IMG05.jpg</v>
      </c>
      <c r="G14" s="13">
        <f ca="1">IF($F14&lt;&gt;"",IF($G$4="Recurso",VLOOKUP($E14,OFFSET('Definición técnica de imagenes'!$A$1,MATCH($G$5,'Definición técnica de imagenes'!$A$1:$A$104,0)-1,1,COUNTIF('Definición técnica de imagenes'!$A$3:$A$102,$G$5),5),5,FALSE),'Definición técnica de imagenes'!$F$16),"")</f>
        <v>0</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t="s">
        <v>191</v>
      </c>
      <c r="O14" s="2" t="str">
        <f>'Definición técnica de imagenes'!A22</f>
        <v>F6</v>
      </c>
    </row>
    <row r="15" spans="1:16" s="11" customFormat="1" ht="66.75" customHeight="1" x14ac:dyDescent="0.25">
      <c r="A15" s="12" t="str">
        <f t="shared" si="3"/>
        <v>IMG06</v>
      </c>
      <c r="B15" s="62" t="s">
        <v>190</v>
      </c>
      <c r="C15" s="20" t="str">
        <f t="shared" si="0"/>
        <v>Recurso F10B</v>
      </c>
      <c r="D15" s="63" t="s">
        <v>189</v>
      </c>
      <c r="E15" s="63" t="s">
        <v>155</v>
      </c>
      <c r="F15" s="13" t="str">
        <f t="shared" ca="1" si="4"/>
        <v>LE_08_02_REC330_IMG06.jpg</v>
      </c>
      <c r="G15" s="13">
        <f ca="1">IF($F15&lt;&gt;"",IF($G$4="Recurso",VLOOKUP($E15,OFFSET('Definición técnica de imagenes'!$A$1,MATCH($G$5,'Definición técnica de imagenes'!$A$1:$A$104,0)-1,1,COUNTIF('Definición técnica de imagenes'!$A$3:$A$102,$G$5),5),5,FALSE),'Definición técnica de imagenes'!$F$16),"")</f>
        <v>0</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4" t="s">
        <v>191</v>
      </c>
      <c r="O15" s="2" t="str">
        <f>'Definición técnica de imagenes'!A24</f>
        <v>F6B</v>
      </c>
    </row>
    <row r="16" spans="1:16" s="11" customFormat="1" ht="72" customHeight="1" x14ac:dyDescent="0.25">
      <c r="A16" s="12" t="str">
        <f t="shared" si="3"/>
        <v>IMG07</v>
      </c>
      <c r="B16" s="62" t="s">
        <v>190</v>
      </c>
      <c r="C16" s="20" t="str">
        <f t="shared" si="0"/>
        <v>Recurso F10B</v>
      </c>
      <c r="D16" s="63" t="s">
        <v>189</v>
      </c>
      <c r="E16" s="63" t="s">
        <v>155</v>
      </c>
      <c r="F16" s="13" t="str">
        <f t="shared" ca="1" si="4"/>
        <v>LE_08_02_REC330_IMG07.jpg</v>
      </c>
      <c r="G16" s="13">
        <f ca="1">IF($F16&lt;&gt;"",IF($G$4="Recurso",VLOOKUP($E16,OFFSET('Definición técnica de imagenes'!$A$1,MATCH($G$5,'Definición técnica de imagenes'!$A$1:$A$104,0)-1,1,COUNTIF('Definición técnica de imagenes'!$A$3:$A$102,$G$5),5),5,FALSE),'Definición técnica de imagenes'!$F$16),"")</f>
        <v>0</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4" t="s">
        <v>191</v>
      </c>
      <c r="O16" s="2" t="str">
        <f>'Definición técnica de imagenes'!A25</f>
        <v>F7</v>
      </c>
    </row>
    <row r="17" spans="1:15" s="11" customFormat="1" ht="88.5" customHeight="1" x14ac:dyDescent="0.25">
      <c r="A17" s="12" t="str">
        <f t="shared" si="3"/>
        <v>IMG08</v>
      </c>
      <c r="B17" s="62" t="s">
        <v>190</v>
      </c>
      <c r="C17" s="20" t="str">
        <f t="shared" si="0"/>
        <v>Recurso F10B</v>
      </c>
      <c r="D17" s="63" t="s">
        <v>189</v>
      </c>
      <c r="E17" s="63" t="s">
        <v>155</v>
      </c>
      <c r="F17" s="13" t="str">
        <f t="shared" ca="1" si="4"/>
        <v>LE_08_02_REC330_IMG08.jpg</v>
      </c>
      <c r="G17" s="13">
        <f ca="1">IF($F17&lt;&gt;"",IF($G$4="Recurso",VLOOKUP($E17,OFFSET('Definición técnica de imagenes'!$A$1,MATCH($G$5,'Definición técnica de imagenes'!$A$1:$A$104,0)-1,1,COUNTIF('Definición técnica de imagenes'!$A$3:$A$102,$G$5),5),5,FALSE),'Definición técnica de imagenes'!$F$16),"")</f>
        <v>0</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4" t="s">
        <v>191</v>
      </c>
      <c r="O17" s="2" t="str">
        <f>'Definición técnica de imagenes'!A27</f>
        <v>F7B</v>
      </c>
    </row>
    <row r="18" spans="1:15" s="11" customFormat="1" ht="82.5" customHeight="1" x14ac:dyDescent="0.25">
      <c r="A18" s="12" t="str">
        <f t="shared" si="3"/>
        <v>IMG09</v>
      </c>
      <c r="B18" s="62" t="s">
        <v>190</v>
      </c>
      <c r="C18" s="20" t="str">
        <f t="shared" si="0"/>
        <v>Recurso F10B</v>
      </c>
      <c r="D18" s="63" t="s">
        <v>189</v>
      </c>
      <c r="E18" s="63" t="s">
        <v>155</v>
      </c>
      <c r="F18" s="13" t="str">
        <f t="shared" ca="1" si="4"/>
        <v>LE_08_02_REC330_IMG09.jpg</v>
      </c>
      <c r="G18" s="13">
        <f ca="1">IF($F18&lt;&gt;"",IF($G$4="Recurso",VLOOKUP($E18,OFFSET('Definición técnica de imagenes'!$A$1,MATCH($G$5,'Definición técnica de imagenes'!$A$1:$A$104,0)-1,1,COUNTIF('Definición técnica de imagenes'!$A$3:$A$102,$G$5),5),5,FALSE),'Definición técnica de imagenes'!$F$16),"")</f>
        <v>0</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4" t="s">
        <v>191</v>
      </c>
      <c r="O18" s="2" t="str">
        <f>'Definición técnica de imagenes'!A30</f>
        <v>F8</v>
      </c>
    </row>
    <row r="19" spans="1:15" s="11" customFormat="1" ht="90.75" customHeight="1" x14ac:dyDescent="0.25">
      <c r="A19" s="12" t="str">
        <f t="shared" ref="A19:A50" si="6">IF(OR(B19&lt;&gt;"",J19&lt;&gt;""),CONCATENATE(LEFT(A18,3),IF(MID(A18,4,2)+1&lt;10,CONCATENATE("0",MID(A18,4,2)+1),MID(A18,4,2)+1)),"")</f>
        <v>IMG10</v>
      </c>
      <c r="B19" s="62" t="s">
        <v>190</v>
      </c>
      <c r="C19" s="20" t="str">
        <f t="shared" si="0"/>
        <v>Recurso F10B</v>
      </c>
      <c r="D19" s="63" t="s">
        <v>189</v>
      </c>
      <c r="E19" s="63" t="s">
        <v>155</v>
      </c>
      <c r="F19" s="13" t="str">
        <f t="shared" ca="1" si="4"/>
        <v>LE_08_02_REC330_IMG10.jpg</v>
      </c>
      <c r="G19" s="13">
        <f ca="1">IF($F19&lt;&gt;"",IF($G$4="Recurso",VLOOKUP($E19,OFFSET('Definición técnica de imagenes'!$A$1,MATCH($G$5,'Definición técnica de imagenes'!$A$1:$A$104,0)-1,1,COUNTIF('Definición técnica de imagenes'!$A$3:$A$102,$G$5),5),5,FALSE),'Definición técnica de imagenes'!$F$16),"")</f>
        <v>0</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4" t="s">
        <v>191</v>
      </c>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2015-09-05T00:30:13Z</dcterms:modified>
</cp:coreProperties>
</file>