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1_CO\MOTORES Y SOLICITUD GRAFIC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30" windowHeight="7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I15" i="1"/>
  <c r="H15" i="1" s="1"/>
  <c r="I16" i="1"/>
  <c r="I17" i="1"/>
  <c r="I18" i="1"/>
  <c r="I19" i="1"/>
  <c r="H19" i="1" s="1"/>
  <c r="I20" i="1"/>
  <c r="I21" i="1"/>
  <c r="I22" i="1"/>
  <c r="I23" i="1"/>
  <c r="H23" i="1" s="1"/>
  <c r="I24" i="1"/>
  <c r="I25" i="1"/>
  <c r="I26" i="1"/>
  <c r="I27" i="1"/>
  <c r="H27" i="1" s="1"/>
  <c r="I28" i="1"/>
  <c r="I29" i="1"/>
  <c r="I30" i="1"/>
  <c r="I31" i="1"/>
  <c r="H31" i="1" s="1"/>
  <c r="I32" i="1"/>
  <c r="I33" i="1"/>
  <c r="I34" i="1"/>
  <c r="I35" i="1"/>
  <c r="H35" i="1" s="1"/>
  <c r="I36" i="1"/>
  <c r="I37" i="1"/>
  <c r="I38" i="1"/>
  <c r="I39" i="1"/>
  <c r="H39" i="1" s="1"/>
  <c r="I40" i="1"/>
  <c r="I41" i="1"/>
  <c r="I42" i="1"/>
  <c r="I43" i="1"/>
  <c r="H43" i="1" s="1"/>
  <c r="I44" i="1"/>
  <c r="I45" i="1"/>
  <c r="I46" i="1"/>
  <c r="I47" i="1"/>
  <c r="H47" i="1" s="1"/>
  <c r="I48" i="1"/>
  <c r="I49" i="1"/>
  <c r="I50" i="1"/>
  <c r="I51" i="1"/>
  <c r="H51" i="1" s="1"/>
  <c r="I52" i="1"/>
  <c r="I53" i="1"/>
  <c r="F53" i="1"/>
  <c r="G53" i="1"/>
  <c r="I54" i="1"/>
  <c r="H54" i="1" s="1"/>
  <c r="F54" i="1"/>
  <c r="G54" i="1" s="1"/>
  <c r="I55" i="1"/>
  <c r="H55" i="1" s="1"/>
  <c r="I56" i="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c r="F61" i="1"/>
  <c r="G61" i="1" s="1"/>
  <c r="F59" i="1"/>
  <c r="G59" i="1" s="1"/>
  <c r="F57" i="1"/>
  <c r="G57" i="1" s="1"/>
  <c r="F55" i="1"/>
  <c r="G55" i="1" s="1"/>
  <c r="H53" i="1"/>
  <c r="F52" i="1"/>
  <c r="G52" i="1" s="1"/>
  <c r="H52" i="1"/>
  <c r="F51" i="1"/>
  <c r="G51" i="1" s="1"/>
  <c r="F50" i="1"/>
  <c r="G50" i="1" s="1"/>
  <c r="H50" i="1"/>
  <c r="F49" i="1"/>
  <c r="G49" i="1" s="1"/>
  <c r="H49" i="1"/>
  <c r="F48" i="1"/>
  <c r="G48" i="1" s="1"/>
  <c r="H48" i="1"/>
  <c r="F47" i="1"/>
  <c r="G47" i="1" s="1"/>
  <c r="F46" i="1"/>
  <c r="G46" i="1" s="1"/>
  <c r="H46" i="1"/>
  <c r="F45" i="1"/>
  <c r="G45" i="1" s="1"/>
  <c r="H45" i="1"/>
  <c r="F44" i="1"/>
  <c r="G44" i="1" s="1"/>
  <c r="H44" i="1"/>
  <c r="F43" i="1"/>
  <c r="G43" i="1" s="1"/>
  <c r="F42" i="1"/>
  <c r="G42" i="1" s="1"/>
  <c r="H42" i="1"/>
  <c r="F41" i="1"/>
  <c r="G41" i="1" s="1"/>
  <c r="H41" i="1"/>
  <c r="F40" i="1"/>
  <c r="G40" i="1" s="1"/>
  <c r="H40" i="1"/>
  <c r="F39" i="1"/>
  <c r="G39" i="1" s="1"/>
  <c r="F38" i="1"/>
  <c r="G38" i="1" s="1"/>
  <c r="H38" i="1"/>
  <c r="F37" i="1"/>
  <c r="G37" i="1" s="1"/>
  <c r="H37" i="1"/>
  <c r="F36" i="1"/>
  <c r="G36" i="1" s="1"/>
  <c r="H36" i="1"/>
  <c r="F35" i="1"/>
  <c r="G35" i="1" s="1"/>
  <c r="F34" i="1"/>
  <c r="G34" i="1" s="1"/>
  <c r="H34" i="1"/>
  <c r="F33" i="1"/>
  <c r="G33" i="1" s="1"/>
  <c r="H33" i="1"/>
  <c r="F32" i="1"/>
  <c r="G32" i="1" s="1"/>
  <c r="H32" i="1"/>
  <c r="F31" i="1"/>
  <c r="G31" i="1" s="1"/>
  <c r="F30" i="1"/>
  <c r="G30" i="1" s="1"/>
  <c r="H30" i="1"/>
  <c r="F29" i="1"/>
  <c r="G29" i="1" s="1"/>
  <c r="H29" i="1"/>
  <c r="F28" i="1"/>
  <c r="G28" i="1" s="1"/>
  <c r="H28" i="1"/>
  <c r="F27" i="1"/>
  <c r="G27" i="1" s="1"/>
  <c r="F26" i="1"/>
  <c r="G26" i="1" s="1"/>
  <c r="H26" i="1"/>
  <c r="F25" i="1"/>
  <c r="G25" i="1" s="1"/>
  <c r="H25" i="1"/>
  <c r="F24" i="1"/>
  <c r="G24" i="1" s="1"/>
  <c r="H24" i="1"/>
  <c r="F23" i="1"/>
  <c r="G23" i="1" s="1"/>
  <c r="F22" i="1"/>
  <c r="G22" i="1" s="1"/>
  <c r="H22" i="1"/>
  <c r="F21" i="1"/>
  <c r="G21" i="1" s="1"/>
  <c r="H21" i="1"/>
  <c r="F20" i="1"/>
  <c r="G20" i="1" s="1"/>
  <c r="H20" i="1"/>
  <c r="F19" i="1"/>
  <c r="G19" i="1" s="1"/>
  <c r="F18" i="1"/>
  <c r="G18" i="1" s="1"/>
  <c r="H18" i="1"/>
  <c r="F17" i="1"/>
  <c r="G17" i="1" s="1"/>
  <c r="H17" i="1"/>
  <c r="F16" i="1"/>
  <c r="G16" i="1" s="1"/>
  <c r="H16" i="1"/>
  <c r="F15" i="1"/>
  <c r="G15" i="1" s="1"/>
  <c r="F14" i="1"/>
  <c r="G14" i="1" s="1"/>
  <c r="H14" i="1"/>
  <c r="F13" i="1"/>
  <c r="G13" i="1" s="1"/>
  <c r="H13" i="1"/>
  <c r="A10" i="1"/>
  <c r="A11" i="1" s="1"/>
  <c r="K45" i="2"/>
  <c r="J21" i="2"/>
  <c r="D17" i="2" s="1"/>
  <c r="D18" i="2" s="1"/>
  <c r="I21" i="2"/>
  <c r="D5" i="2" s="1"/>
  <c r="D7" i="2" s="1"/>
  <c r="H21"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F10" i="1" s="1"/>
  <c r="G10" i="1" s="1"/>
  <c r="C10" i="1"/>
  <c r="M8" i="1"/>
  <c r="M7" i="1"/>
  <c r="M6" i="1"/>
  <c r="M5" i="1"/>
  <c r="F5" i="1"/>
  <c r="M4" i="1"/>
  <c r="M3" i="1"/>
  <c r="M2" i="1"/>
  <c r="M1" i="1"/>
  <c r="E9" i="1" s="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0" i="1" l="1"/>
  <c r="F11" i="1"/>
  <c r="G11" i="1" s="1"/>
  <c r="A12" i="1"/>
  <c r="F12" i="1" s="1"/>
  <c r="G12" i="1" s="1"/>
  <c r="H12" i="1" l="1"/>
</calcChain>
</file>

<file path=xl/sharedStrings.xml><?xml version="1.0" encoding="utf-8"?>
<sst xmlns="http://schemas.openxmlformats.org/spreadsheetml/2006/main" count="370" uniqueCount="191">
  <si>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</si>
  <si>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</si>
  <si>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</si>
  <si>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</si>
  <si>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</si>
  <si>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</si>
  <si>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</si>
  <si>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</si>
  <si>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</si>
  <si>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</si>
  <si>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</si>
  <si>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</si>
  <si>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</si>
  <si>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</si>
  <si>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</si>
  <si>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</si>
  <si>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</si>
  <si>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</si>
  <si>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</si>
  <si>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</si>
  <si>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</si>
  <si>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</si>
  <si>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</si>
  <si>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</si>
  <si>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</si>
  <si>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</si>
  <si>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</si>
  <si>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</si>
  <si>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</si>
  <si>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</si>
  <si>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</si>
  <si>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</si>
  <si>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</si>
  <si>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</si>
  <si>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</si>
  <si>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</si>
  <si>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</si>
  <si>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</si>
  <si>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</si>
  <si>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</si>
  <si>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</si>
  <si>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</si>
  <si>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</si>
  <si>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</si>
  <si>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</si>
  <si>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</si>
  <si>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</si>
  <si>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</si>
  <si>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</si>
  <si>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</si>
  <si>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</si>
  <si>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</si>
  <si>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</si>
  <si>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</si>
  <si>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</si>
  <si>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</si>
  <si>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</si>
  <si>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</si>
  <si>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</si>
  <si>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</si>
  <si>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</si>
  <si>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</si>
  <si>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</si>
  <si>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</si>
  <si>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</si>
  <si>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</si>
  <si>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</si>
  <si>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</si>
  <si>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</si>
  <si>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</si>
  <si>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</si>
  <si>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</si>
  <si>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</si>
  <si>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</si>
  <si>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</si>
  <si>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</si>
  <si>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</si>
  <si>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</si>
  <si>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</si>
  <si>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</si>
  <si>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</si>
  <si>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</si>
  <si>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</si>
  <si>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</si>
  <si>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</si>
  <si>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</si>
  <si>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</si>
  <si>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</si>
  <si>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</si>
  <si>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</si>
  <si>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</si>
  <si>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</si>
  <si>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</si>
  <si>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</si>
  <si>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</si>
  <si>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</si>
  <si>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</si>
  <si>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</si>
  <si>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</si>
  <si>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</si>
  <si>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</si>
  <si>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</si>
  <si>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</si>
  <si>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</si>
  <si>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</si>
  <si>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</si>
  <si>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</si>
  <si>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</si>
  <si>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</si>
  <si>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</si>
  <si>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</si>
  <si>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</si>
  <si>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</si>
  <si>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</si>
  <si>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</si>
  <si>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</si>
  <si>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</si>
  <si>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</si>
  <si>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</si>
  <si>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</si>
  <si>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</si>
  <si>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</si>
  <si>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</si>
  <si>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</si>
  <si>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</si>
  <si>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</si>
  <si>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</si>
  <si>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</si>
  <si>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</si>
  <si>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</si>
  <si>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</si>
  <si>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</si>
  <si>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</si>
  <si>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</si>
  <si>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</si>
  <si>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</si>
  <si>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</si>
  <si>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</si>
  <si>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</si>
  <si>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</si>
  <si>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</si>
  <si>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</si>
  <si>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</si>
  <si>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</si>
  <si>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</si>
  <si>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</si>
  <si>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</si>
  <si>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</si>
  <si>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</si>
  <si>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</si>
  <si>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</si>
  <si>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</si>
  <si>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</si>
  <si>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</si>
  <si>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</si>
  <si>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</si>
  <si>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</si>
  <si>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</si>
  <si>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</si>
  <si>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</si>
  <si>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</si>
  <si>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</si>
  <si>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</si>
  <si>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</si>
  <si>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</si>
  <si>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</si>
  <si>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</si>
  <si>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</si>
  <si>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</si>
  <si>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</si>
  <si>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</si>
  <si>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</si>
  <si>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</si>
  <si>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</si>
  <si>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</si>
  <si>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</si>
  <si>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</si>
  <si>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</si>
  <si>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</si>
  <si>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</si>
  <si>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</si>
  <si>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</si>
  <si>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</si>
  <si>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</si>
  <si>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</si>
  <si>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</si>
  <si>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</si>
  <si>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El anuncio publicitario</t>
  </si>
  <si>
    <t>Luz Amparo Rubiano</t>
  </si>
  <si>
    <t>Fotografía</t>
  </si>
  <si>
    <t>LE_08_01_REC330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</si>
</sst>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2"/>
      <color theme="1"/>
      <name val="Times New Roman"/>
      <family val="1"/>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0">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9</xdr:col>
      <xdr:colOff>857250</xdr:colOff>
      <xdr:row>9</xdr:row>
      <xdr:rowOff>105833</xdr:rowOff>
    </xdr:from>
    <xdr:to>
      <xdr:col>9</xdr:col>
      <xdr:colOff>1757250</xdr:colOff>
      <xdr:row>9</xdr:row>
      <xdr:rowOff>825833</xdr:rowOff>
    </xdr:to>
    <xdr:pic>
      <xdr:nvPicPr>
        <xdr:cNvPr id="5" name="4 Imagen"/>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625917" y="2254250"/>
          <a:ext cx="900000" cy="720000"/>
        </a:xfrm>
        <a:prstGeom prst="rect">
          <a:avLst/>
        </a:prstGeom>
      </xdr:spPr>
    </xdr:pic>
    <xdr:clientData/>
  </xdr:twoCellAnchor>
  <xdr:twoCellAnchor editAs="oneCell">
    <xdr:from>
      <xdr:col>9</xdr:col>
      <xdr:colOff>836083</xdr:colOff>
      <xdr:row>10</xdr:row>
      <xdr:rowOff>74083</xdr:rowOff>
    </xdr:from>
    <xdr:to>
      <xdr:col>9</xdr:col>
      <xdr:colOff>1848583</xdr:colOff>
      <xdr:row>11</xdr:row>
      <xdr:rowOff>333</xdr:rowOff>
    </xdr:to>
    <xdr:pic>
      <xdr:nvPicPr>
        <xdr:cNvPr id="6" name="5 Imagen"/>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2604750" y="3143250"/>
          <a:ext cx="1012500" cy="720000"/>
        </a:xfrm>
        <a:prstGeom prst="rect">
          <a:avLst/>
        </a:prstGeom>
      </xdr:spPr>
    </xdr:pic>
    <xdr:clientData/>
  </xdr:twoCellAnchor>
  <xdr:twoCellAnchor editAs="oneCell">
    <xdr:from>
      <xdr:col>9</xdr:col>
      <xdr:colOff>857250</xdr:colOff>
      <xdr:row>11</xdr:row>
      <xdr:rowOff>105833</xdr:rowOff>
    </xdr:from>
    <xdr:to>
      <xdr:col>9</xdr:col>
      <xdr:colOff>1869750</xdr:colOff>
      <xdr:row>11</xdr:row>
      <xdr:rowOff>825833</xdr:rowOff>
    </xdr:to>
    <xdr:pic>
      <xdr:nvPicPr>
        <xdr:cNvPr id="7" name="6 Imagen"/>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25917" y="3968750"/>
          <a:ext cx="1012500" cy="72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90" zoomScaleNormal="90" zoomScalePageLayoutView="140" workbookViewId="0">
      <pane ySplit="9" topLeftCell="A10" activePane="bottomLeft" state="frozen"/>
      <selection pane="bottomLeft" activeCell="E10" sqref="E10"/>
    </sheetView>
  </sheetViews>
  <sheetFormatPr baseColWidth="10" defaultColWidth="10.875" defaultRowHeight="13.5" x14ac:dyDescent="0.25"/>
  <cols>
    <col min="1" max="1" width="7" style="2" customWidth="1"/>
    <col min="2" max="2" width="21" style="2" customWidth="1"/>
    <col min="3" max="3" width="21.625" style="2" customWidth="1"/>
    <col min="4" max="4" width="9.5" style="2" customWidth="1"/>
    <col min="5" max="5" width="13.75" style="2" customWidth="1"/>
    <col min="6" max="6" width="20.25" style="2" customWidth="1"/>
    <col min="7" max="7" width="20.5" style="2" customWidth="1"/>
    <col min="8" max="8" width="20.5" style="2" bestFit="1" customWidth="1"/>
    <col min="9" max="9" width="20.25" style="2" bestFit="1"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6" t="s">
        <v>24</v>
      </c>
      <c r="D2" s="87"/>
      <c r="F2" s="79" t="s">
        <v>0</v>
      </c>
      <c r="G2" s="80"/>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8">
        <v>8</v>
      </c>
      <c r="D3" s="89"/>
      <c r="F3" s="81">
        <v>42228</v>
      </c>
      <c r="G3" s="82"/>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8" t="s">
        <v>187</v>
      </c>
      <c r="D4" s="89"/>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0" t="s">
        <v>188</v>
      </c>
      <c r="D5" s="91"/>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3" t="s">
        <v>62</v>
      </c>
      <c r="G8" s="84"/>
      <c r="H8" s="84"/>
      <c r="I8" s="85"/>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72.75" customHeight="1" x14ac:dyDescent="0.25">
      <c r="A10" s="12" t="str">
        <f>IF(OR(B10&lt;&gt;"",J10&lt;&gt;""),"IMG01","")</f>
        <v>IMG01</v>
      </c>
      <c r="B10" s="62">
        <v>179007872</v>
      </c>
      <c r="C10" s="20" t="str">
        <f t="shared" ref="C10:C41" si="0">IF(OR(B10&lt;&gt;"",J10&lt;&gt;""),IF($G$4="Recurso",CONCATENATE($G$4," ",$G$5),$G$4),"")</f>
        <v>Recurso F13</v>
      </c>
      <c r="D10" s="63" t="s">
        <v>189</v>
      </c>
      <c r="E10" s="63" t="s">
        <v>151</v>
      </c>
      <c r="F10" s="13" t="str">
        <f t="shared" ref="F10" ca="1" si="1">IF(OR(B10&lt;&gt;"",J10&lt;&gt;""),CONCATENATE($C$7,"_",$A10,IF($G$4="Cuaderno de Estudio","_small",CONCATENATE(IF(I10="","","n"),IF(LEFT($G$5,1)="F",".jpg",".png")))),"")</f>
        <v>LE_08_01_REC330_IMG01n.jpg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LE_08_01_REC330_IMG01a.jpg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c r="O10" s="2" t="str">
        <f>'Definición técnica de imagenes'!A12</f>
        <v>M12D</v>
      </c>
    </row>
    <row r="11" spans="1:16" s="11" customFormat="1" ht="62.25" customHeight="1" x14ac:dyDescent="0.25">
      <c r="A11" s="12" t="str">
        <f t="shared" ref="A11:A18" si="3">IF(OR(B11&lt;&gt;"",J11&lt;&gt;""),CONCATENATE(LEFT(A10,3),IF(MID(A10,4,2)+1&lt;10,CONCATENATE("0",MID(A10,4,2)+1))),"")</f>
        <v>IMG02</v>
      </c>
      <c r="B11" s="78">
        <v>281318063</v>
      </c>
      <c r="C11" s="20" t="str">
        <f t="shared" si="0"/>
        <v>Recurso F13</v>
      </c>
      <c r="D11" s="63" t="s">
        <v>189</v>
      </c>
      <c r="E11" s="63" t="s">
        <v>152</v>
      </c>
      <c r="F11" s="13" t="str">
        <f t="shared" ref="F11:F74" ca="1" si="4">IF(OR(B11&lt;&gt;"",J11&lt;&gt;""),CONCATENATE($C$7,"_",$A11,IF($G$4="Cuaderno de Estudio","_small",CONCATENATE(IF(I11="","","n"),IF(LEFT($G$5,1)="F",".jpg",".png")))),"")</f>
        <v>LE_08_01_REC330_IMG02n.jpg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LE_08_01_REC330_IMG02a.jpg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c r="O11" s="2" t="str">
        <f>'Definición técnica de imagenes'!A13</f>
        <v>M101</v>
      </c>
    </row>
    <row r="12" spans="1:16" s="11" customFormat="1" ht="66" customHeight="1" x14ac:dyDescent="0.25">
      <c r="A12" s="12" t="str">
        <f t="shared" si="3"/>
        <v>IMG03</v>
      </c>
      <c r="B12" s="62">
        <v>260483078</v>
      </c>
      <c r="C12" s="20" t="str">
        <f t="shared" si="0"/>
        <v>Recurso F13</v>
      </c>
      <c r="D12" s="63" t="s">
        <v>189</v>
      </c>
      <c r="E12" s="63" t="s">
        <v>152</v>
      </c>
      <c r="F12" s="13" t="str">
        <f t="shared" ca="1" si="4"/>
        <v>LE_08_01_REC330_IMG03n.jpg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LE_08_01_REC330_IMG03a.jpg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D7" sqref="D7:F7"/>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4" t="s">
        <v>38</v>
      </c>
      <c r="B1" s="95"/>
      <c r="C1" s="95"/>
      <c r="D1" s="95"/>
      <c r="E1" s="95"/>
      <c r="F1" s="96"/>
    </row>
    <row r="2" spans="1:11" x14ac:dyDescent="0.25">
      <c r="A2" s="30" t="s">
        <v>42</v>
      </c>
      <c r="B2" s="31"/>
      <c r="C2" s="97" t="s">
        <v>13</v>
      </c>
      <c r="D2" s="98"/>
      <c r="E2" s="99"/>
      <c r="F2" s="32"/>
    </row>
    <row r="3" spans="1:11" ht="63" x14ac:dyDescent="0.25">
      <c r="A3" s="33" t="s">
        <v>43</v>
      </c>
      <c r="B3" s="31"/>
      <c r="C3" s="103" t="s">
        <v>14</v>
      </c>
      <c r="D3" s="104"/>
      <c r="E3" s="105"/>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6" t="str">
        <f>CONCATENATE(H21,"_",I21,"_",J21,"_CO")</f>
        <v>LE_07_04_CO</v>
      </c>
      <c r="E5" s="107"/>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2" t="str">
        <f>CONCATENATE("SolicitudGrafica_",D5,".xls")</f>
        <v>SolicitudGrafica_LE_07_04_CO.xls</v>
      </c>
      <c r="E7" s="92"/>
      <c r="F7" s="93"/>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4" t="s">
        <v>41</v>
      </c>
      <c r="B13" s="95"/>
      <c r="C13" s="95"/>
      <c r="D13" s="95"/>
      <c r="E13" s="95"/>
      <c r="F13" s="96"/>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7" t="s">
        <v>49</v>
      </c>
      <c r="D15" s="98"/>
      <c r="E15" s="98"/>
      <c r="F15" s="99"/>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0" t="str">
        <f>CONCATENATE(H21,"_",I21,"_",J21,"_",K45)</f>
        <v>LE_07_04_REC10</v>
      </c>
      <c r="E17" s="101"/>
      <c r="F17" s="102"/>
      <c r="J17" s="22">
        <v>14</v>
      </c>
      <c r="K17" s="22">
        <v>14</v>
      </c>
    </row>
    <row r="18" spans="1:11" ht="79.5" thickBot="1" x14ac:dyDescent="0.3">
      <c r="A18" s="33" t="s">
        <v>48</v>
      </c>
      <c r="B18" s="31"/>
      <c r="C18" s="59" t="s">
        <v>120</v>
      </c>
      <c r="D18" s="92" t="str">
        <f>CONCATENATE("SolicitudGrafica_",D17,".xls")</f>
        <v>SolicitudGrafica_LE_07_04_REC10.xls</v>
      </c>
      <c r="E18" s="92"/>
      <c r="F18" s="93"/>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9" t="s">
        <v>56</v>
      </c>
      <c r="B1" s="109" t="s">
        <v>149</v>
      </c>
      <c r="C1" s="109" t="s">
        <v>63</v>
      </c>
      <c r="D1" s="109" t="s">
        <v>64</v>
      </c>
      <c r="E1" s="109" t="s">
        <v>5</v>
      </c>
      <c r="F1" s="109" t="s">
        <v>65</v>
      </c>
      <c r="G1" s="109" t="s">
        <v>66</v>
      </c>
      <c r="H1" s="108" t="s">
        <v>68</v>
      </c>
      <c r="I1" s="108"/>
    </row>
    <row r="2" spans="1:10" x14ac:dyDescent="0.25">
      <c r="A2" s="109"/>
      <c r="B2" s="109"/>
      <c r="C2" s="109"/>
      <c r="D2" s="109"/>
      <c r="E2" s="109"/>
      <c r="F2" s="109"/>
      <c r="G2" s="109"/>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AMPARO RUBIANO</cp:lastModifiedBy>
  <dcterms:created xsi:type="dcterms:W3CDTF">2014-07-01T23:43:25Z</dcterms:created>
  <dcterms:modified xsi:type="dcterms:W3CDTF">2015-08-13T15:06:37Z</dcterms:modified>
</cp:coreProperties>
</file>