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Documents\CRISTIAN\PLANETA\NUEVO\GUIONES\LE_06_03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8800" windowHeight="1243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H12"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H11" i="1" l="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<sst xmlns="http://schemas.openxmlformats.org/spreadsheetml/2006/main" count="394" uniqueCount="201">
  <si>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</si>
  <si>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</si>
  <si>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</si>
  <si>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</si>
  <si>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</si>
  <si>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</si>
  <si>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</si>
  <si>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</si>
  <si>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</si>
  <si>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</si>
  <si>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</si>
  <si>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</si>
  <si>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</si>
  <si>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</si>
  <si>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</si>
  <si>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</si>
  <si>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</si>
  <si>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</si>
  <si>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</si>
  <si>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</si>
  <si>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</si>
  <si>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</si>
  <si>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</si>
  <si>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</si>
  <si>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</si>
  <si>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</si>
  <si>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</si>
  <si>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</si>
  <si>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</si>
  <si>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</si>
  <si>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</si>
  <si>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</si>
  <si>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</si>
  <si>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</si>
  <si>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</si>
  <si>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</si>
  <si>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</si>
  <si>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</si>
  <si>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</si>
  <si>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</si>
  <si>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</si>
  <si>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</si>
  <si>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</si>
  <si>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</si>
  <si>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</si>
  <si>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</si>
  <si>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</si>
  <si>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</si>
  <si>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</si>
  <si>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</si>
  <si>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</si>
  <si>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</si>
  <si>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</si>
  <si>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</si>
  <si>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</si>
  <si>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</si>
  <si>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</si>
  <si>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</si>
  <si>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</si>
  <si>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</si>
  <si>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</si>
  <si>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</si>
  <si>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</si>
  <si>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</si>
  <si>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</si>
  <si>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</si>
  <si>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</si>
  <si>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</si>
  <si>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</si>
  <si>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</si>
  <si>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</si>
  <si>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</si>
  <si>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</si>
  <si>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</si>
  <si>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</si>
  <si>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</si>
  <si>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</si>
  <si>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</si>
  <si>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</si>
  <si>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</si>
  <si>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</si>
  <si>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</si>
  <si>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</si>
  <si>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</si>
  <si>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</si>
  <si>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</si>
  <si>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</si>
  <si>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</si>
  <si>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</si>
  <si>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</si>
  <si>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</si>
  <si>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</si>
  <si>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</si>
  <si>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</si>
  <si>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</si>
  <si>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</si>
  <si>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</si>
  <si>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</si>
  <si>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</si>
  <si>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</si>
  <si>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</si>
  <si>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</si>
  <si>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</si>
  <si>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</si>
  <si>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</si>
  <si>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</si>
  <si>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</si>
  <si>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</si>
  <si>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</si>
  <si>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</si>
  <si>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</si>
  <si>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</si>
  <si>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</si>
  <si>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</si>
  <si>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</si>
  <si>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</si>
  <si>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</si>
  <si>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</si>
  <si>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</si>
  <si>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</si>
  <si>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</si>
  <si>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</si>
  <si>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</si>
  <si>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</si>
  <si>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</si>
  <si>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</si>
  <si>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</si>
  <si>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</si>
  <si>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</si>
  <si>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</si>
  <si>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</si>
  <si>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</si>
  <si>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</si>
  <si>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</si>
  <si>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</si>
  <si>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</si>
  <si>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</si>
  <si>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</si>
  <si>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</si>
  <si>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</si>
  <si>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</si>
  <si>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</si>
  <si>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</si>
  <si>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</si>
  <si>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</si>
  <si>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</si>
  <si>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</si>
  <si>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</si>
  <si>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</si>
  <si>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</si>
  <si>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</si>
  <si>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</si>
  <si>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</si>
  <si>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</si>
  <si>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</si>
  <si>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</si>
  <si>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</si>
  <si>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</si>
  <si>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</si>
  <si>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</si>
  <si>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</si>
  <si>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</si>
  <si>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</si>
  <si>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</si>
  <si>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</si>
  <si>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</si>
  <si>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</si>
  <si>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</si>
  <si>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</si>
  <si>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</si>
  <si>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</si>
  <si>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</si>
  <si>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</si>
  <si>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</si>
  <si>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</si>
  <si>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</si>
  <si>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</si>
  <si>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</si>
  <si>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</si>
  <si>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</si>
  <si>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</si>
  <si>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</si>
  <si>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</si>
  <si>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</si>
  <si>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</si>
  <si>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</si>
  <si>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</si>
  <si>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La reseña</t>
  </si>
  <si>
    <t>Cristian Pineda</t>
  </si>
  <si>
    <t>LE_06_03_REC220</t>
  </si>
  <si>
    <t>Fotografía</t>
  </si>
  <si>
    <t>niños festejando</t>
  </si>
  <si>
    <t>hombre poniéndose los calcetines</t>
  </si>
  <si>
    <t>cazador apuntando</t>
  </si>
  <si>
    <t>hombre y mujer conversando</t>
  </si>
  <si>
    <t>persona cosiendo</t>
  </si>
  <si>
    <t>pez en una pecera</t>
  </si>
  <si>
    <t>hombres saltando de un edificio a otro</t>
  </si>
  <si>
    <t>hombre hablándole al oído a otro</t>
  </si>
  <si>
    <t>sacerdote bendiciendo a un hombre</t>
  </si>
  <si>
    <t>una flor rosada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</si>
</sst>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5"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
      <sz val="9"/>
      <color rgb="FF333333"/>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24" fillId="0" borderId="0" xfId="0" applyFont="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C1" zoomScale="120" zoomScaleNormal="120" zoomScalePageLayoutView="140" workbookViewId="0">
      <pane ySplit="9" topLeftCell="A10" activePane="bottomLeft" state="frozen"/>
      <selection pane="bottomLeft" activeCell="C5" sqref="C5:D5"/>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6</v>
      </c>
      <c r="D3" s="88"/>
      <c r="F3" s="80">
        <v>42347</v>
      </c>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187</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188</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109">
        <v>153852674</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LE_06_03_REC220_IMG01n.png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LE_06_03_REC220_IMG01a.png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t="s">
        <v>191</v>
      </c>
      <c r="K10" s="64"/>
      <c r="O10" s="2" t="str">
        <f>'Definición técnica de imagenes'!A12</f>
        <v>M12D</v>
      </c>
    </row>
    <row r="11" spans="1:16" s="11" customFormat="1" ht="13.9" customHeight="1" x14ac:dyDescent="0.25">
      <c r="A11" s="12" t="str">
        <f t="shared" ref="A11:A18" si="3">IF(OR(B11&lt;&gt;"",J11&lt;&gt;""),CONCATENATE(LEFT(A10,3),IF(MID(A10,4,2)+1&lt;10,CONCATENATE("0",MID(A10,4,2)+1))),"")</f>
        <v>IMG02</v>
      </c>
      <c r="B11" s="109">
        <v>161280929</v>
      </c>
      <c r="C11" s="20" t="str">
        <f t="shared" si="0"/>
        <v>Recurso M101</v>
      </c>
      <c r="D11" s="63" t="s">
        <v>190</v>
      </c>
      <c r="E11" s="63" t="s">
        <v>155</v>
      </c>
      <c r="F11" s="13" t="str">
        <f t="shared" ref="F11:F74" ca="1" si="4">IF(OR(B11&lt;&gt;"",J11&lt;&gt;""),CONCATENATE($C$7,"_",$A11,IF($G$4="Cuaderno de Estudio","_small",CONCATENATE(IF(I11="","","n"),IF(LEFT($G$5,1)="F",".jpg",".png")))),"")</f>
        <v>LE_06_03_REC220_IMG02n.png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LE_06_03_REC220_IMG02a.png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t="s">
        <v>192</v>
      </c>
      <c r="K11" s="65"/>
      <c r="O11" s="2" t="str">
        <f>'Definición técnica de imagenes'!A13</f>
        <v>M101</v>
      </c>
    </row>
    <row r="12" spans="1:16" s="11" customFormat="1" x14ac:dyDescent="0.25">
      <c r="A12" s="12" t="str">
        <f t="shared" si="3"/>
        <v>IMG03</v>
      </c>
      <c r="B12" s="109">
        <v>245350252</v>
      </c>
      <c r="C12" s="20" t="str">
        <f t="shared" si="0"/>
        <v>Recurso M101</v>
      </c>
      <c r="D12" s="63" t="s">
        <v>190</v>
      </c>
      <c r="E12" s="63" t="s">
        <v>155</v>
      </c>
      <c r="F12" s="13" t="str">
        <f t="shared" ca="1" si="4"/>
        <v>LE_06_03_REC220_IMG03n.png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LE_06_03_REC220_IMG03a.png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t="s">
        <v>193</v>
      </c>
      <c r="K12" s="64"/>
      <c r="O12" s="2" t="str">
        <f>'Definición técnica de imagenes'!A18</f>
        <v>Diaporama F1</v>
      </c>
    </row>
    <row r="13" spans="1:16" s="11" customFormat="1" x14ac:dyDescent="0.25">
      <c r="A13" s="12" t="str">
        <f t="shared" si="3"/>
        <v>IMG04</v>
      </c>
      <c r="B13" s="109">
        <v>297767780</v>
      </c>
      <c r="C13" s="20" t="str">
        <f t="shared" si="0"/>
        <v>Recurso M101</v>
      </c>
      <c r="D13" s="63" t="s">
        <v>190</v>
      </c>
      <c r="E13" s="63" t="s">
        <v>155</v>
      </c>
      <c r="F13" s="13" t="str">
        <f t="shared" ca="1" si="4"/>
        <v>LE_06_03_REC220_IMG04n.png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LE_06_03_REC220_IMG04a.png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t="s">
        <v>194</v>
      </c>
      <c r="K13" s="64"/>
      <c r="O13" s="2" t="str">
        <f>'Definición técnica de imagenes'!A19</f>
        <v>F4</v>
      </c>
    </row>
    <row r="14" spans="1:16" s="11" customFormat="1" x14ac:dyDescent="0.25">
      <c r="A14" s="12" t="str">
        <f t="shared" si="3"/>
        <v>IMG05</v>
      </c>
      <c r="B14" s="62">
        <v>147651662</v>
      </c>
      <c r="C14" s="20" t="str">
        <f t="shared" si="0"/>
        <v>Recurso M101</v>
      </c>
      <c r="D14" s="63" t="s">
        <v>190</v>
      </c>
      <c r="E14" s="63" t="s">
        <v>155</v>
      </c>
      <c r="F14" s="13" t="str">
        <f t="shared" ca="1" si="4"/>
        <v>LE_06_03_REC220_IMG05n.png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LE_06_03_REC220_IMG05a.png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t="s">
        <v>195</v>
      </c>
      <c r="K14" s="64"/>
      <c r="O14" s="2" t="str">
        <f>'Definición técnica de imagenes'!A22</f>
        <v>F6</v>
      </c>
    </row>
    <row r="15" spans="1:16" s="11" customFormat="1" x14ac:dyDescent="0.25">
      <c r="A15" s="12" t="str">
        <f t="shared" si="3"/>
        <v>IMG06</v>
      </c>
      <c r="B15" s="109">
        <v>137615162</v>
      </c>
      <c r="C15" s="20" t="str">
        <f t="shared" si="0"/>
        <v>Recurso M101</v>
      </c>
      <c r="D15" s="63" t="s">
        <v>190</v>
      </c>
      <c r="E15" s="63" t="s">
        <v>155</v>
      </c>
      <c r="F15" s="13" t="str">
        <f t="shared" ca="1" si="4"/>
        <v>LE_06_03_REC220_IMG06n.png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LE_06_03_REC220_IMG06a.png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t="s">
        <v>196</v>
      </c>
      <c r="K15" s="66"/>
      <c r="O15" s="2" t="str">
        <f>'Definición técnica de imagenes'!A24</f>
        <v>F6B</v>
      </c>
    </row>
    <row r="16" spans="1:16" s="11" customFormat="1" ht="14.25" x14ac:dyDescent="0.3">
      <c r="A16" s="12" t="str">
        <f t="shared" si="3"/>
        <v>IMG07</v>
      </c>
      <c r="B16" s="109">
        <v>217040134</v>
      </c>
      <c r="C16" s="20" t="str">
        <f t="shared" si="0"/>
        <v>Recurso M101</v>
      </c>
      <c r="D16" s="63" t="s">
        <v>190</v>
      </c>
      <c r="E16" s="63" t="s">
        <v>155</v>
      </c>
      <c r="F16" s="13" t="str">
        <f t="shared" ca="1" si="4"/>
        <v>LE_06_03_REC220_IMG07n.png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LE_06_03_REC220_IMG07a.png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7" t="s">
        <v>197</v>
      </c>
      <c r="K16" s="68"/>
      <c r="O16" s="2" t="str">
        <f>'Definición técnica de imagenes'!A25</f>
        <v>F7</v>
      </c>
    </row>
    <row r="17" spans="1:15" s="11" customFormat="1" x14ac:dyDescent="0.25">
      <c r="A17" s="12" t="str">
        <f t="shared" si="3"/>
        <v>IMG08</v>
      </c>
      <c r="B17" s="109">
        <v>136070501</v>
      </c>
      <c r="C17" s="20" t="str">
        <f t="shared" si="0"/>
        <v>Recurso M101</v>
      </c>
      <c r="D17" s="63" t="s">
        <v>190</v>
      </c>
      <c r="E17" s="63" t="s">
        <v>155</v>
      </c>
      <c r="F17" s="13" t="str">
        <f t="shared" ca="1" si="4"/>
        <v>LE_06_03_REC220_IMG08n.png</v>
      </c>
      <c r="G17" s="13" t="str">
        <f ca="1">IF($F17&lt;&gt;"",IF($G$4="Recurso",VLOOKUP($E17,OFFSET('Definición técnica de imagenes'!$A$1,MATCH($G$5,'Definición técnica de imagenes'!$A$1:$A$104,0)-1,1,COUNTIF('Definición técnica de imagenes'!$A$3:$A$102,$G$5),5),5,FALSE),'Definición técnica de imagenes'!$F$16),"")</f>
        <v>286 x 286 px</v>
      </c>
      <c r="H17" s="13" t="str">
        <f t="shared" ca="1" si="5"/>
        <v>LE_06_03_REC220_IMG08a.png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66" t="s">
        <v>198</v>
      </c>
      <c r="K17" s="66"/>
      <c r="O17" s="2" t="str">
        <f>'Definición técnica de imagenes'!A27</f>
        <v>F7B</v>
      </c>
    </row>
    <row r="18" spans="1:15" s="11" customFormat="1" x14ac:dyDescent="0.25">
      <c r="A18" s="12" t="str">
        <f t="shared" si="3"/>
        <v>IMG09</v>
      </c>
      <c r="B18" s="109">
        <v>238148416</v>
      </c>
      <c r="C18" s="20" t="str">
        <f t="shared" si="0"/>
        <v>Recurso M101</v>
      </c>
      <c r="D18" s="63" t="s">
        <v>190</v>
      </c>
      <c r="E18" s="63" t="s">
        <v>155</v>
      </c>
      <c r="F18" s="13" t="str">
        <f t="shared" ca="1" si="4"/>
        <v>LE_06_03_REC220_IMG09n.png</v>
      </c>
      <c r="G18" s="13" t="str">
        <f ca="1">IF($F18&lt;&gt;"",IF($G$4="Recurso",VLOOKUP($E18,OFFSET('Definición técnica de imagenes'!$A$1,MATCH($G$5,'Definición técnica de imagenes'!$A$1:$A$104,0)-1,1,COUNTIF('Definición técnica de imagenes'!$A$3:$A$102,$G$5),5),5,FALSE),'Definición técnica de imagenes'!$F$16),"")</f>
        <v>286 x 286 px</v>
      </c>
      <c r="H18" s="13" t="str">
        <f t="shared" ca="1" si="5"/>
        <v>LE_06_03_REC220_IMG09a.png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500 x 500 px</v>
      </c>
      <c r="J18" s="66" t="s">
        <v>199</v>
      </c>
      <c r="K18" s="66"/>
      <c r="O18" s="2" t="str">
        <f>'Definición técnica de imagenes'!A30</f>
        <v>F8</v>
      </c>
    </row>
    <row r="19" spans="1:15" s="11" customFormat="1" ht="14.25" x14ac:dyDescent="0.3">
      <c r="A19" s="12" t="str">
        <f t="shared" ref="A19:A50" si="6">IF(OR(B19&lt;&gt;"",J19&lt;&gt;""),CONCATENATE(LEFT(A18,3),IF(MID(A18,4,2)+1&lt;10,CONCATENATE("0",MID(A18,4,2)+1),MID(A18,4,2)+1)),"")</f>
        <v>IMG10</v>
      </c>
      <c r="B19" s="109">
        <v>297906827</v>
      </c>
      <c r="C19" s="20" t="str">
        <f t="shared" si="0"/>
        <v>Recurso M101</v>
      </c>
      <c r="D19" s="63" t="s">
        <v>190</v>
      </c>
      <c r="E19" s="63" t="s">
        <v>155</v>
      </c>
      <c r="F19" s="13" t="str">
        <f t="shared" ca="1" si="4"/>
        <v>LE_06_03_REC220_IMG10n.png</v>
      </c>
      <c r="G19" s="13" t="str">
        <f ca="1">IF($F19&lt;&gt;"",IF($G$4="Recurso",VLOOKUP($E19,OFFSET('Definición técnica de imagenes'!$A$1,MATCH($G$5,'Definición técnica de imagenes'!$A$1:$A$104,0)-1,1,COUNTIF('Definición técnica de imagenes'!$A$3:$A$102,$G$5),5),5,FALSE),'Definición técnica de imagenes'!$F$16),"")</f>
        <v>286 x 286 px</v>
      </c>
      <c r="H19" s="13" t="str">
        <f t="shared" ca="1" si="5"/>
        <v>LE_06_03_REC220_IMG10a.png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500 x 500 px</v>
      </c>
      <c r="J19" s="67" t="s">
        <v>200</v>
      </c>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 Pineda</cp:lastModifiedBy>
  <dcterms:created xsi:type="dcterms:W3CDTF">2014-07-01T23:43:25Z</dcterms:created>
  <dcterms:modified xsi:type="dcterms:W3CDTF">2015-12-09T23:43:53Z</dcterms:modified>
</cp:coreProperties>
</file>