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75" windowHeight="69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O13" i="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<sst xmlns="http://schemas.openxmlformats.org/spreadsheetml/2006/main" count="400" uniqueCount="208">
  <si>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</si>
  <si>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</si>
  <si>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</si>
  <si>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</si>
  <si>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</si>
  <si>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</si>
  <si>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</si>
  <si>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</si>
  <si>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</si>
  <si>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</si>
  <si>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</si>
  <si>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</si>
  <si>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</si>
  <si>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</si>
  <si>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</si>
  <si>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</si>
  <si>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</si>
  <si>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</si>
  <si>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</si>
  <si>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</si>
  <si>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</si>
  <si>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</si>
  <si>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</si>
  <si>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</si>
  <si>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</si>
  <si>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</si>
  <si>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</si>
  <si>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</si>
  <si>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</si>
  <si>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</si>
  <si>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</si>
  <si>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</si>
  <si>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</si>
  <si>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</si>
  <si>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</si>
  <si>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</si>
  <si>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</si>
  <si>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</si>
  <si>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</si>
  <si>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</si>
  <si>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</si>
  <si>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</si>
  <si>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</si>
  <si>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</si>
  <si>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</si>
  <si>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</si>
  <si>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</si>
  <si>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</si>
  <si>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</si>
  <si>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</si>
  <si>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</si>
  <si>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</si>
  <si>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</si>
  <si>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</si>
  <si>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</si>
  <si>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</si>
  <si>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</si>
  <si>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</si>
  <si>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</si>
  <si>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</si>
  <si>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</si>
  <si>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</si>
  <si>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</si>
  <si>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</si>
  <si>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</si>
  <si>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</si>
  <si>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</si>
  <si>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</si>
  <si>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</si>
  <si>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</si>
  <si>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</si>
  <si>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</si>
  <si>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</si>
  <si>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</si>
  <si>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</si>
  <si>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</si>
  <si>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</si>
  <si>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</si>
  <si>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</si>
  <si>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</si>
  <si>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</si>
  <si>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</si>
  <si>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</si>
  <si>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</si>
  <si>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</si>
  <si>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</si>
  <si>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</si>
  <si>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</si>
  <si>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</si>
  <si>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</si>
  <si>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</si>
  <si>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</si>
  <si>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</si>
  <si>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</si>
  <si>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</si>
  <si>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</si>
  <si>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</si>
  <si>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</si>
  <si>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</si>
  <si>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</si>
  <si>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</si>
  <si>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</si>
  <si>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</si>
  <si>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</si>
  <si>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</si>
  <si>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</si>
  <si>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</si>
  <si>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</si>
  <si>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</si>
  <si>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</si>
  <si>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</si>
  <si>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</si>
  <si>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</si>
  <si>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</si>
  <si>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</si>
  <si>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</si>
  <si>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</si>
  <si>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</si>
  <si>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</si>
  <si>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</si>
  <si>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</si>
  <si>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</si>
  <si>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</si>
  <si>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</si>
  <si>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</si>
  <si>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</si>
  <si>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</si>
  <si>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</si>
  <si>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</si>
  <si>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</si>
  <si>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</si>
  <si>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</si>
  <si>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</si>
  <si>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</si>
  <si>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</si>
  <si>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</si>
  <si>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</si>
  <si>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</si>
  <si>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</si>
  <si>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</si>
  <si>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</si>
  <si>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</si>
  <si>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</si>
  <si>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</si>
  <si>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</si>
  <si>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</si>
  <si>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</si>
  <si>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</si>
  <si>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</si>
  <si>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</si>
  <si>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</si>
  <si>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</si>
  <si>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</si>
  <si>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</si>
  <si>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</si>
  <si>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</si>
  <si>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</si>
  <si>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</si>
  <si>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</si>
  <si>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</si>
  <si>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</si>
  <si>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</si>
  <si>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</si>
  <si>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</si>
  <si>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</si>
  <si>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</si>
  <si>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</si>
  <si>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</si>
  <si>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</si>
  <si>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</si>
  <si>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</si>
  <si>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</si>
  <si>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</si>
  <si>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</si>
  <si>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</si>
  <si>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</si>
  <si>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</si>
  <si>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</si>
  <si>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</si>
  <si>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</si>
  <si>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</si>
  <si>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</si>
  <si>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</si>
  <si>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</si>
  <si>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</si>
  <si>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</si>
  <si>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</si>
  <si>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LE_08_03_REC100</t>
  </si>
  <si>
    <t>http://www.banrepcultural.org/sites/default/files/imagecache/imagen-galeria-430x250/images/brblaa119121.jpg</t>
  </si>
  <si>
    <t>Fotografía</t>
  </si>
  <si>
    <t>http://www.banrepcultural.org/sites/default/files/imagecache/imagen-galeria-imagenes/laguna.jpg</t>
  </si>
  <si>
    <t>http://www.banrepcultural.org/blaavirtual/exhibiciones/candelario-obeso/imagenes/thumbs/img-011.jpg</t>
  </si>
  <si>
    <t>http://www.banrepcultural.org/sites/default/files/lablaa/revistas/credencial/junio1993/images/imagen3.jpg</t>
  </si>
  <si>
    <t>http://www.banrepcultural.org/sites/default/files/brblaa1135484.pdf</t>
  </si>
  <si>
    <t>Hacer captura de pantalla de la imagen del pdf</t>
  </si>
  <si>
    <t>http://www.banrepcultural.org/coleccion-de-arte-banco-de-la-republica/sites/default/files/obra//AP4837.jpg</t>
  </si>
  <si>
    <t>http://www.banrepcultural.org/sites/default/files/imagecache/imagen-libros-ficha/biografias/diazeuge.jpg</t>
  </si>
  <si>
    <t>http://www.banrepcultural.org/sites/default/files/imagecache/imagen-libros-ficha/92303/brblaa144768.jpg</t>
  </si>
  <si>
    <t>http://www.banrepcultural.org/sites/default/files/libros/28045/marroquin1.jpg</t>
  </si>
  <si>
    <t>Luz Amparo Rubiano Acosta</t>
  </si>
  <si>
    <t>El texto prescriptivo</t>
  </si>
  <si>
    <t>Campamento de la comisión Corográfica en Yarumito, provincia de Soto. Acuarela de Carmelo Fernández, 1850. Lámina de la Comisión Corográfica, 1850 - 1859. Colección Biblioteca Nacional de Colombia.</t>
  </si>
  <si>
    <t xml:space="preserve"> Laguna del Buey, origen del río Magdalena, en el páramo de las Papas. Provincia de Neiva. Acuarela de Manuel María Paz, 1857. Lámina de la Comisión Corográfica. Colección Biblioteca Nacional de Colombia.</t>
  </si>
  <si>
    <t>“El Mosaico” Imprenta de Pizano i Pérez Bogotá, Tomo primero, 1859. Sala de libros raros y manuscritos, Biblioteca Luis Ángel Arango.</t>
  </si>
  <si>
    <t>" Mercado popular, de Manuel María Paz</t>
  </si>
  <si>
    <t>Eugenio Díaz.</t>
  </si>
  <si>
    <t>Firma de José María Vergara y Vergara</t>
  </si>
  <si>
    <t xml:space="preserve">José Manuel Marroquin.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</si>
</sst>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62" dropStyle="combo" dx="33" fmlaLink="$I$20" fmlaRange="$I$6:$I$14" noThreeD="1" sel="6" val="0"/>
</file>

<file path=xl/ctrlProps/ctrlProp3.xml><?xml version="1.0" encoding="utf-8"?>
<formControlPr xmlns="http://schemas.microsoft.com/office/spreadsheetml/2009/9/main" objectType="Drop" dropLines="62" dropStyle="combo" dx="33" fmlaLink="$J$20" fmlaRange="$J$4:$J$19" noThreeD="1" sel="3" val="0"/>
</file>

<file path=xl/ctrlProps/ctrlProp4.xml><?xml version="1.0" encoding="utf-8"?>
<formControlPr xmlns="http://schemas.microsoft.com/office/spreadsheetml/2009/9/main" objectType="Drop" dropLines="62" dropStyle="combo" dx="33" fmlaLink="$K$44" fmlaRange="$K$4:$K$43" noThreeD="1" sel="10"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3"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452034</xdr:colOff>
      <xdr:row>9</xdr:row>
      <xdr:rowOff>64578</xdr:rowOff>
    </xdr:from>
    <xdr:to>
      <xdr:col>10</xdr:col>
      <xdr:colOff>1760350</xdr:colOff>
      <xdr:row>9</xdr:row>
      <xdr:rowOff>938638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05975" y="2195595"/>
          <a:ext cx="1308316" cy="874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461916</xdr:colOff>
      <xdr:row>10</xdr:row>
      <xdr:rowOff>32289</xdr:rowOff>
    </xdr:from>
    <xdr:to>
      <xdr:col>10</xdr:col>
      <xdr:colOff>1760025</xdr:colOff>
      <xdr:row>10</xdr:row>
      <xdr:rowOff>887924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15857" y="3196526"/>
          <a:ext cx="1298109" cy="855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547876</xdr:colOff>
      <xdr:row>11</xdr:row>
      <xdr:rowOff>96865</xdr:rowOff>
    </xdr:from>
    <xdr:to>
      <xdr:col>10</xdr:col>
      <xdr:colOff>1699162</xdr:colOff>
      <xdr:row>12</xdr:row>
      <xdr:rowOff>1</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01817" y="4213602"/>
          <a:ext cx="1151286" cy="758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500465</xdr:colOff>
      <xdr:row>12</xdr:row>
      <xdr:rowOff>96865</xdr:rowOff>
    </xdr:from>
    <xdr:to>
      <xdr:col>10</xdr:col>
      <xdr:colOff>1893860</xdr:colOff>
      <xdr:row>12</xdr:row>
      <xdr:rowOff>837805</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4406" y="5069238"/>
          <a:ext cx="1393395" cy="74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133630</xdr:colOff>
      <xdr:row>14</xdr:row>
      <xdr:rowOff>113007</xdr:rowOff>
    </xdr:from>
    <xdr:to>
      <xdr:col>10</xdr:col>
      <xdr:colOff>2001280</xdr:colOff>
      <xdr:row>15</xdr:row>
      <xdr:rowOff>48431</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flipH="1">
          <a:off x="16487571" y="6457626"/>
          <a:ext cx="1867650" cy="791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752370</xdr:colOff>
      <xdr:row>15</xdr:row>
      <xdr:rowOff>64577</xdr:rowOff>
    </xdr:from>
    <xdr:to>
      <xdr:col>10</xdr:col>
      <xdr:colOff>1478634</xdr:colOff>
      <xdr:row>16</xdr:row>
      <xdr:rowOff>-1</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06311" y="7264831"/>
          <a:ext cx="726264" cy="968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914769</xdr:colOff>
      <xdr:row>16</xdr:row>
      <xdr:rowOff>1</xdr:rowOff>
    </xdr:from>
    <xdr:to>
      <xdr:col>10</xdr:col>
      <xdr:colOff>1545048</xdr:colOff>
      <xdr:row>16</xdr:row>
      <xdr:rowOff>936356</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flipH="1">
          <a:off x="17268710" y="8233476"/>
          <a:ext cx="630279" cy="936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681582</xdr:colOff>
      <xdr:row>17</xdr:row>
      <xdr:rowOff>113010</xdr:rowOff>
    </xdr:from>
    <xdr:to>
      <xdr:col>10</xdr:col>
      <xdr:colOff>1668116</xdr:colOff>
      <xdr:row>17</xdr:row>
      <xdr:rowOff>1146229</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035523" y="10154620"/>
          <a:ext cx="986534" cy="1033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20" workbookViewId="0">
      <pane ySplit="9" topLeftCell="A16" activePane="bottomLeft" state="frozen"/>
      <selection pane="bottomLeft" activeCell="J22" sqref="J2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35.2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188</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LE_08_03_REC100_IMG01.jpg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201</v>
      </c>
      <c r="K10" s="64"/>
      <c r="O10" s="2" t="str">
        <f>'Definición técnica de imagenes'!A12</f>
        <v>M12D</v>
      </c>
    </row>
    <row r="11" spans="1:16" s="11" customFormat="1" ht="96.75" customHeight="1" x14ac:dyDescent="0.25">
      <c r="A11" s="12" t="str">
        <f t="shared" ref="A11:A18" si="3">IF(OR(B11&lt;&gt;"",J11&lt;&gt;""),CONCATENATE(LEFT(A10,3),IF(MID(A10,4,2)+1&lt;10,CONCATENATE("0",MID(A10,4,2)+1))),"")</f>
        <v>IMG02</v>
      </c>
      <c r="B11" s="62" t="s">
        <v>190</v>
      </c>
      <c r="C11" s="20" t="str">
        <f t="shared" si="0"/>
        <v>Recurso F7</v>
      </c>
      <c r="D11" s="63" t="s">
        <v>189</v>
      </c>
      <c r="E11" s="63" t="s">
        <v>150</v>
      </c>
      <c r="F11" s="13" t="str">
        <f t="shared" ref="F11:F74" ca="1" si="4">IF(OR(B11&lt;&gt;"",J11&lt;&gt;""),CONCATENATE($C$7,"_",$A11,IF($G$4="Cuaderno de Estudio","_small",CONCATENATE(IF(I11="","","n"),IF(LEFT($G$5,1)="F",".jpg",".png")))),"")</f>
        <v>LE_08_03_REC100_IMG02.jpg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202</v>
      </c>
      <c r="K11" s="65"/>
      <c r="O11" s="2" t="str">
        <f>'Definición técnica de imagenes'!A13</f>
        <v>M101</v>
      </c>
    </row>
    <row r="12" spans="1:16" s="11" customFormat="1" ht="67.5" x14ac:dyDescent="0.25">
      <c r="A12" s="12" t="str">
        <f t="shared" si="3"/>
        <v>IMG03</v>
      </c>
      <c r="B12" s="62" t="s">
        <v>191</v>
      </c>
      <c r="C12" s="20" t="str">
        <f t="shared" si="0"/>
        <v>Recurso F7</v>
      </c>
      <c r="D12" s="63" t="s">
        <v>189</v>
      </c>
      <c r="E12" s="63" t="s">
        <v>150</v>
      </c>
      <c r="F12" s="13" t="str">
        <f t="shared" ca="1" si="4"/>
        <v>LE_08_03_REC100_IMG03.jpg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203</v>
      </c>
      <c r="K12" s="64"/>
      <c r="O12" s="2" t="str">
        <f>'Definición técnica de imagenes'!A18</f>
        <v>Diaporama F1</v>
      </c>
    </row>
    <row r="13" spans="1:16" s="11" customFormat="1" ht="81" x14ac:dyDescent="0.25">
      <c r="A13" s="12" t="str">
        <f t="shared" si="3"/>
        <v>IMG04</v>
      </c>
      <c r="B13" s="62" t="s">
        <v>192</v>
      </c>
      <c r="C13" s="20" t="str">
        <f t="shared" si="0"/>
        <v>Recurso F7</v>
      </c>
      <c r="D13" s="63" t="s">
        <v>189</v>
      </c>
      <c r="E13" s="63" t="s">
        <v>155</v>
      </c>
      <c r="F13" s="13" t="str">
        <f t="shared" ca="1" si="4"/>
        <v>LE_08_03_REC100_IMG04n.jpg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LE_08_03_REC100_IMG04a.jpg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201</v>
      </c>
      <c r="K13" s="64"/>
      <c r="O13" s="2" t="str">
        <f>'Definición técnica de imagenes'!A19</f>
        <v>F4</v>
      </c>
    </row>
    <row r="14" spans="1:16" s="11" customFormat="1" ht="40.5" x14ac:dyDescent="0.25">
      <c r="A14" s="12" t="str">
        <f t="shared" si="3"/>
        <v>IMG05</v>
      </c>
      <c r="B14" s="62" t="s">
        <v>193</v>
      </c>
      <c r="C14" s="20" t="str">
        <f t="shared" si="0"/>
        <v>Recurso F7</v>
      </c>
      <c r="D14" s="63" t="s">
        <v>189</v>
      </c>
      <c r="E14" s="63" t="s">
        <v>155</v>
      </c>
      <c r="F14" s="13" t="str">
        <f t="shared" ca="1" si="4"/>
        <v>LE_08_03_REC100_IMG05n.jpg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LE_08_03_REC100_IMG05a.jpg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67.5" x14ac:dyDescent="0.25">
      <c r="A15" s="12" t="str">
        <f t="shared" si="3"/>
        <v>IMG06</v>
      </c>
      <c r="B15" s="62" t="s">
        <v>195</v>
      </c>
      <c r="C15" s="20" t="str">
        <f t="shared" si="0"/>
        <v>Recurso F7</v>
      </c>
      <c r="D15" s="63" t="s">
        <v>189</v>
      </c>
      <c r="E15" s="63" t="s">
        <v>155</v>
      </c>
      <c r="F15" s="13" t="str">
        <f t="shared" ca="1" si="4"/>
        <v>LE_08_03_REC100_IMG06n.jpg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LE_08_03_REC100_IMG06a.jpg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204</v>
      </c>
      <c r="K15" s="66"/>
      <c r="O15" s="2" t="str">
        <f>'Definición técnica de imagenes'!A24</f>
        <v>F6B</v>
      </c>
    </row>
    <row r="16" spans="1:16" s="11" customFormat="1" ht="81" x14ac:dyDescent="0.3">
      <c r="A16" s="12" t="str">
        <f t="shared" si="3"/>
        <v>IMG07</v>
      </c>
      <c r="B16" s="62" t="s">
        <v>196</v>
      </c>
      <c r="C16" s="20" t="str">
        <f t="shared" si="0"/>
        <v>Recurso F7</v>
      </c>
      <c r="D16" s="63" t="s">
        <v>189</v>
      </c>
      <c r="E16" s="63" t="s">
        <v>155</v>
      </c>
      <c r="F16" s="13" t="str">
        <f t="shared" ca="1" si="4"/>
        <v>LE_08_03_REC100_IMG07n.jpg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LE_08_03_REC100_IMG07a.jpg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6" t="s">
        <v>205</v>
      </c>
      <c r="K16" s="68"/>
      <c r="O16" s="2" t="str">
        <f>'Definición técnica de imagenes'!A25</f>
        <v>F7</v>
      </c>
    </row>
    <row r="17" spans="1:15" s="11" customFormat="1" ht="81" x14ac:dyDescent="0.25">
      <c r="A17" s="12" t="str">
        <f t="shared" si="3"/>
        <v>IMG08</v>
      </c>
      <c r="B17" s="62" t="s">
        <v>197</v>
      </c>
      <c r="C17" s="20" t="str">
        <f t="shared" si="0"/>
        <v>Recurso F7</v>
      </c>
      <c r="D17" s="63" t="s">
        <v>189</v>
      </c>
      <c r="E17" s="63" t="s">
        <v>155</v>
      </c>
      <c r="F17" s="13" t="str">
        <f t="shared" ca="1" si="4"/>
        <v>LE_08_03_REC100_IMG08n.jpg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LE_08_03_REC100_IMG08a.jpg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206</v>
      </c>
      <c r="K17" s="66"/>
      <c r="O17" s="2" t="str">
        <f>'Definición técnica de imagenes'!A27</f>
        <v>F7B</v>
      </c>
    </row>
    <row r="18" spans="1:15" s="11" customFormat="1" ht="94.5" customHeight="1" x14ac:dyDescent="0.25">
      <c r="A18" s="12" t="str">
        <f t="shared" si="3"/>
        <v>IMG09</v>
      </c>
      <c r="B18" s="62" t="s">
        <v>198</v>
      </c>
      <c r="C18" s="20" t="str">
        <f t="shared" si="0"/>
        <v>Recurso F7</v>
      </c>
      <c r="D18" s="63" t="s">
        <v>189</v>
      </c>
      <c r="E18" s="63" t="s">
        <v>155</v>
      </c>
      <c r="F18" s="13" t="str">
        <f t="shared" ca="1" si="4"/>
        <v>LE_08_03_REC100_IMG09n.jpg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LE_08_03_REC100_IMG09a.jpg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207</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18" sqref="D18:F18"/>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LE_08_03_CO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SolicitudGrafica_LE_08_03_CO.xls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LE_08_03_REC100</v>
      </c>
      <c r="E17" s="100"/>
      <c r="F17" s="101"/>
      <c r="J17" s="22">
        <v>14</v>
      </c>
      <c r="K17" s="22">
        <v>14</v>
      </c>
    </row>
    <row r="18" spans="1:11" ht="79.5" thickBot="1" x14ac:dyDescent="0.3">
      <c r="A18" s="33" t="s">
        <v>48</v>
      </c>
      <c r="B18" s="31"/>
      <c r="C18" s="59" t="s">
        <v>120</v>
      </c>
      <c r="D18" s="91" t="str">
        <f>CONCATENATE("SolicitudGrafica_",D17,".xls")</f>
        <v>SolicitudGrafica_LE_08_03_REC100.xls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3</v>
      </c>
      <c r="K20" s="22">
        <v>17</v>
      </c>
    </row>
    <row r="21" spans="1:11" x14ac:dyDescent="0.25">
      <c r="H21" s="22" t="str">
        <f>IF(INDEX(H4:H7,H20)=H4,"MA",IF(INDEX(H4:H7,H20)=H5,"CN",IF(INDEX(H4:H7,H20)=H6,"CS",IF(INDEX(H4:H7,H20)=H7,"LE"))))</f>
        <v>LE</v>
      </c>
      <c r="I21" s="22" t="str">
        <f>CONCATENATE(IF((I20+2)&lt;10,"0",""),I20+2)</f>
        <v>08</v>
      </c>
      <c r="J21" s="22" t="str">
        <f>CONCATENATE(IF(J20&lt;10,"0",""),J20)</f>
        <v>03</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10</v>
      </c>
    </row>
    <row r="45" spans="11:11" x14ac:dyDescent="0.25">
      <c r="K45" s="22" t="str">
        <f>CONCATENATE("REC",K44,0)</f>
        <v>REC100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2015-11-23T14:10:09Z</dcterms:modified>
</cp:coreProperties>
</file>