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5_CO\SOLICITUD GRAFICA Y AUDI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190" windowHeight="70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s="1"/>
  <c r="I12" i="1"/>
  <c r="H12" i="1" s="1"/>
  <c r="I13" i="1"/>
  <c r="I14" i="1"/>
  <c r="I15" i="1"/>
  <c r="I16" i="1"/>
  <c r="I17" i="1"/>
  <c r="I18" i="1"/>
  <c r="I19" i="1"/>
  <c r="I20" i="1"/>
  <c r="I21" i="1"/>
  <c r="I22" i="1"/>
  <c r="I23" i="1"/>
  <c r="I24" i="1"/>
  <c r="H24" i="1" s="1"/>
  <c r="I25" i="1"/>
  <c r="H25" i="1" s="1"/>
  <c r="I26" i="1"/>
  <c r="H26" i="1" s="1"/>
  <c r="I27" i="1"/>
  <c r="H27" i="1" s="1"/>
  <c r="I28" i="1"/>
  <c r="H28" i="1" s="1"/>
  <c r="I29" i="1"/>
  <c r="H29" i="1" s="1"/>
  <c r="I30" i="1"/>
  <c r="H30" i="1" s="1"/>
  <c r="I31" i="1"/>
  <c r="H31" i="1" s="1"/>
  <c r="I32" i="1"/>
  <c r="H32" i="1" s="1"/>
  <c r="I33" i="1"/>
  <c r="H33" i="1" s="1"/>
  <c r="I34" i="1"/>
  <c r="H34" i="1" s="1"/>
  <c r="I35" i="1"/>
  <c r="H35" i="1" s="1"/>
  <c r="I36" i="1"/>
  <c r="H36" i="1" s="1"/>
  <c r="I37" i="1"/>
  <c r="H37" i="1" s="1"/>
  <c r="I38" i="1"/>
  <c r="H38" i="1" s="1"/>
  <c r="I39" i="1"/>
  <c r="H39" i="1" s="1"/>
  <c r="I40" i="1"/>
  <c r="H40" i="1" s="1"/>
  <c r="I41" i="1"/>
  <c r="H41" i="1" s="1"/>
  <c r="I42" i="1"/>
  <c r="H42" i="1" s="1"/>
  <c r="I43" i="1"/>
  <c r="H43" i="1" s="1"/>
  <c r="I44" i="1"/>
  <c r="H44" i="1" s="1"/>
  <c r="I45" i="1"/>
  <c r="H45" i="1" s="1"/>
  <c r="I46" i="1"/>
  <c r="H46" i="1" s="1"/>
  <c r="I47" i="1"/>
  <c r="H47" i="1" s="1"/>
  <c r="I48" i="1"/>
  <c r="H48" i="1" s="1"/>
  <c r="I49" i="1"/>
  <c r="H49" i="1" s="1"/>
  <c r="I50" i="1"/>
  <c r="H50" i="1" s="1"/>
  <c r="I51" i="1"/>
  <c r="H51" i="1" s="1"/>
  <c r="I52" i="1"/>
  <c r="H52" i="1" s="1"/>
  <c r="I53" i="1"/>
  <c r="H53" i="1" s="1"/>
  <c r="F53" i="1"/>
  <c r="G53" i="1"/>
  <c r="I54" i="1"/>
  <c r="H54" i="1" s="1"/>
  <c r="F54" i="1"/>
  <c r="G54" i="1" s="1"/>
  <c r="I55" i="1"/>
  <c r="H55" i="1" s="1"/>
  <c r="I56" i="1"/>
  <c r="H56" i="1" s="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F61" i="1"/>
  <c r="G61" i="1" s="1"/>
  <c r="F59" i="1"/>
  <c r="G59" i="1" s="1"/>
  <c r="F57" i="1"/>
  <c r="G57" i="1" s="1"/>
  <c r="F55" i="1"/>
  <c r="G55" i="1" s="1"/>
  <c r="F52" i="1"/>
  <c r="G52" i="1" s="1"/>
  <c r="F51" i="1"/>
  <c r="G51" i="1" s="1"/>
  <c r="F50" i="1"/>
  <c r="G50" i="1" s="1"/>
  <c r="F49" i="1"/>
  <c r="G49" i="1" s="1"/>
  <c r="F48" i="1"/>
  <c r="G48" i="1" s="1"/>
  <c r="F47" i="1"/>
  <c r="G47" i="1" s="1"/>
  <c r="F46" i="1"/>
  <c r="G46" i="1" s="1"/>
  <c r="F45" i="1"/>
  <c r="G45" i="1" s="1"/>
  <c r="F44" i="1"/>
  <c r="G44" i="1" s="1"/>
  <c r="F43" i="1"/>
  <c r="G43" i="1" s="1"/>
  <c r="F42" i="1"/>
  <c r="G42" i="1" s="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A10" i="1"/>
  <c r="A11" i="1" s="1"/>
  <c r="A12" i="1" s="1"/>
  <c r="A13" i="1" s="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s="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F10" i="1" l="1"/>
  <c r="G10" i="1" s="1"/>
  <c r="H10" i="1"/>
  <c r="F13" i="1"/>
  <c r="G13" i="1" s="1"/>
  <c r="A14" i="1"/>
  <c r="A15" i="1" s="1"/>
  <c r="H13" i="1"/>
  <c r="F11" i="1"/>
  <c r="G11" i="1" s="1"/>
  <c r="F12" i="1"/>
  <c r="G12" i="1" s="1"/>
  <c r="A16" i="1" l="1"/>
  <c r="F15" i="1"/>
  <c r="G15" i="1" s="1"/>
  <c r="H14" i="1"/>
  <c r="H15" i="1"/>
  <c r="F14" i="1"/>
  <c r="G14" i="1" s="1"/>
  <c r="A17" i="1" l="1"/>
  <c r="H16" i="1"/>
  <c r="F16" i="1"/>
  <c r="G16" i="1" s="1"/>
  <c r="F17" i="1" l="1"/>
  <c r="G17" i="1" s="1"/>
  <c r="A18" i="1"/>
  <c r="H17" i="1"/>
  <c r="A19" i="1" l="1"/>
  <c r="H18" i="1"/>
  <c r="F18" i="1"/>
  <c r="G18" i="1" s="1"/>
  <c r="A20" i="1" l="1"/>
  <c r="F19" i="1"/>
  <c r="G19" i="1" s="1"/>
  <c r="H19" i="1"/>
  <c r="A21" i="1" l="1"/>
  <c r="F20" i="1"/>
  <c r="G20" i="1" s="1"/>
  <c r="H20" i="1"/>
  <c r="A22" i="1" l="1"/>
  <c r="F21" i="1"/>
  <c r="G21" i="1" s="1"/>
  <c r="H21" i="1"/>
  <c r="A23" i="1" l="1"/>
  <c r="F22" i="1"/>
  <c r="G22" i="1" s="1"/>
  <c r="H22" i="1"/>
  <c r="F23" i="1" l="1"/>
  <c r="G23" i="1" s="1"/>
  <c r="H23" i="1"/>
</calcChain>
</file>

<file path=xl/sharedStrings.xml><?xml version="1.0" encoding="utf-8"?>
<sst xmlns="http://schemas.openxmlformats.org/spreadsheetml/2006/main" count="400" uniqueCount="203">
  <si>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</si>
  <si>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</si>
  <si>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</si>
  <si>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</si>
  <si>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</si>
  <si>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</si>
  <si>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</si>
  <si>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</si>
  <si>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</si>
  <si>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</si>
  <si>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</si>
  <si>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</si>
  <si>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</si>
  <si>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</si>
  <si>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</si>
  <si>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</si>
  <si>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</si>
  <si>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</si>
  <si>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</si>
  <si>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</si>
  <si>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</si>
  <si>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</si>
  <si>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</si>
  <si>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</si>
  <si>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</si>
  <si>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</si>
  <si>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</si>
  <si>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</si>
  <si>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</si>
  <si>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</si>
  <si>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</si>
  <si>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</si>
  <si>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</si>
  <si>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</si>
  <si>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</si>
  <si>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</si>
  <si>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</si>
  <si>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</si>
  <si>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</si>
  <si>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</si>
  <si>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</si>
  <si>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</si>
  <si>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</si>
  <si>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</si>
  <si>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</si>
  <si>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</si>
  <si>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</si>
  <si>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</si>
  <si>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</si>
  <si>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</si>
  <si>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</si>
  <si>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</si>
  <si>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</si>
  <si>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</si>
  <si>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</si>
  <si>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</si>
  <si>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</si>
  <si>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</si>
  <si>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</si>
  <si>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</si>
  <si>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</si>
  <si>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</si>
  <si>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</si>
  <si>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</si>
  <si>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</si>
  <si>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</si>
  <si>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</si>
  <si>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</si>
  <si>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</si>
  <si>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</si>
  <si>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</si>
  <si>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</si>
  <si>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</si>
  <si>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</si>
  <si>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</si>
  <si>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</si>
  <si>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</si>
  <si>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</si>
  <si>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</si>
  <si>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</si>
  <si>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</si>
  <si>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</si>
  <si>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</si>
  <si>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</si>
  <si>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</si>
  <si>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</si>
  <si>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</si>
  <si>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</si>
  <si>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</si>
  <si>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</si>
  <si>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</si>
  <si>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</si>
  <si>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</si>
  <si>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</si>
  <si>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</si>
  <si>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</si>
  <si>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</si>
  <si>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</si>
  <si>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</si>
  <si>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</si>
  <si>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</si>
  <si>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</si>
  <si>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</si>
  <si>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</si>
  <si>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</si>
  <si>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</si>
  <si>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</si>
  <si>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</si>
  <si>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</si>
  <si>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</si>
  <si>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</si>
  <si>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</si>
  <si>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</si>
  <si>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</si>
  <si>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</si>
  <si>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</si>
  <si>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</si>
  <si>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</si>
  <si>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</si>
  <si>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</si>
  <si>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</si>
  <si>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</si>
  <si>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</si>
  <si>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</si>
  <si>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</si>
  <si>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</si>
  <si>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</si>
  <si>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</si>
  <si>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</si>
  <si>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</si>
  <si>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</si>
  <si>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</si>
  <si>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</si>
  <si>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</si>
  <si>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</si>
  <si>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</si>
  <si>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</si>
  <si>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</si>
  <si>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</si>
  <si>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</si>
  <si>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</si>
  <si>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</si>
  <si>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</si>
  <si>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</si>
  <si>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</si>
  <si>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</si>
  <si>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</si>
  <si>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</si>
  <si>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</si>
  <si>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</si>
  <si>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</si>
  <si>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</si>
  <si>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</si>
  <si>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</si>
  <si>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</si>
  <si>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</si>
  <si>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</si>
  <si>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</si>
  <si>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</si>
  <si>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</si>
  <si>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</si>
  <si>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</si>
  <si>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</si>
  <si>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</si>
  <si>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</si>
  <si>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</si>
  <si>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</si>
  <si>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</si>
  <si>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</si>
  <si>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</si>
  <si>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</si>
  <si>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</si>
  <si>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</si>
  <si>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</si>
  <si>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</si>
  <si>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</si>
  <si>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</si>
  <si>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</si>
  <si>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</si>
  <si>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</si>
  <si>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</si>
  <si>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</si>
  <si>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</si>
  <si>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</si>
  <si>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</si>
  <si>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</si>
  <si>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</si>
  <si>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crónica</t>
  </si>
  <si>
    <t>Luz Amparo Rubiano</t>
  </si>
  <si>
    <t>LE_08_05_REC90</t>
  </si>
  <si>
    <t>http://aulaplaneta.planetasaber.com/encyclopedia/default.asp?idpack=9&amp;idpil=00092C01&amp;ruta=Buscador</t>
  </si>
  <si>
    <t>http://aulaplaneta.planetasaber.com/encyclopedia/default.asp?idpack=9&amp;idpil=000JWM01&amp;ruta=Buscador</t>
  </si>
  <si>
    <t>SHUTTER: 136363649</t>
  </si>
  <si>
    <t>Jorge Luis Borges</t>
  </si>
  <si>
    <t>Fotografía</t>
  </si>
  <si>
    <t>La Gran composición (1919), de Piet Mondrian (Galería Nacional de Arte Moderno, Roma, Italia)</t>
  </si>
  <si>
    <t>Umberto Boccioni Estudio para La ciudad crece, 1910 (Pinacoteca de Brera, Milán, Italia)</t>
  </si>
  <si>
    <t>La foto de la ventaja de un Aula y el Maestro</t>
  </si>
  <si>
    <t>http://aulaplaneta.planetasaber.com/theworld/biographies/seccions/cards2/default.asp?art=46&amp;pk=1064</t>
  </si>
  <si>
    <t xml:space="preserve">a surreal digital painting of a room decorated to look like a human face.   </t>
  </si>
  <si>
    <t xml:space="preserve">Joan Miro sculpture of bird in the parc Joan Miro Barcelona Spain </t>
  </si>
  <si>
    <t>Smoking Pipe: isolated on background. (for vector see image 93047881)</t>
  </si>
  <si>
    <t>Vntage radio device over a white background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</si>
</sst>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2" fillId="0" borderId="0" xfId="0" applyFont="1" applyFill="1" applyBorder="1" applyAlignment="1" applyProtection="1">
      <alignment wrapText="1"/>
      <protection locked="0"/>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1" zoomScaleNormal="71" zoomScalePageLayoutView="120" workbookViewId="0">
      <pane ySplit="9" topLeftCell="A10" activePane="bottomLeft" state="frozen"/>
      <selection pane="bottomLeft" activeCell="F3" sqref="F3:G3"/>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F7</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42404</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ht="67.5" x14ac:dyDescent="0.25">
      <c r="A10" s="12" t="str">
        <f>IF(OR(B10&lt;&gt;"",J10&lt;&gt;""),"IMG01","")</f>
        <v>IMG01</v>
      </c>
      <c r="B10" s="62" t="s">
        <v>190</v>
      </c>
      <c r="C10" s="20" t="str">
        <f t="shared" ref="C10:C41" si="0">IF(OR(B10&lt;&gt;"",J10&lt;&gt;""),IF($G$4="Recurso",CONCATENATE($G$4," ",$G$5),$G$4),"")</f>
        <v>Recurso F7</v>
      </c>
      <c r="D10" s="63" t="s">
        <v>194</v>
      </c>
      <c r="E10" s="63" t="s">
        <v>150</v>
      </c>
      <c r="F10" s="13" t="str">
        <f t="shared" ref="F10" ca="1" si="1">IF(OR(B10&lt;&gt;"",J10&lt;&gt;""),CONCATENATE($C$7,"_",$A10,IF($G$4="Cuaderno de Estudio","_small",CONCATENATE(IF(I10="","","n"),IF(LEFT($G$5,1)="F",".jpg",".png")))),"")</f>
        <v>LE_08_05_REC90_IMG01.jpg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195</v>
      </c>
      <c r="O10" s="2" t="str">
        <f>'Definición técnica de imagenes'!A12</f>
        <v>M12D</v>
      </c>
    </row>
    <row r="11" spans="1:16" s="11" customFormat="1" ht="67.5" x14ac:dyDescent="0.25">
      <c r="A11" s="12" t="str">
        <f t="shared" ref="A11:A13" si="3">IF(OR(B11&lt;&gt;"",J11&lt;&gt;""),CONCATENATE(LEFT(A10,3),IF(MID(A10,4,2)+1&lt;10,CONCATENATE("0",MID(A10,4,2)+1))),"")</f>
        <v>IMG02</v>
      </c>
      <c r="B11" s="62" t="s">
        <v>191</v>
      </c>
      <c r="C11" s="20" t="str">
        <f t="shared" si="0"/>
        <v>Recurso F7</v>
      </c>
      <c r="D11" s="63" t="s">
        <v>194</v>
      </c>
      <c r="E11" s="63" t="s">
        <v>150</v>
      </c>
      <c r="F11" s="13" t="str">
        <f t="shared" ref="F11:F74" ca="1" si="4">IF(OR(B11&lt;&gt;"",J11&lt;&gt;""),CONCATENATE($C$7,"_",$A11,IF($G$4="Cuaderno de Estudio","_small",CONCATENATE(IF(I11="","","n"),IF(LEFT($G$5,1)="F",".jpg",".png")))),"")</f>
        <v>LE_08_05_REC90_IMG02.jpg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t="s">
        <v>196</v>
      </c>
      <c r="O11" s="2" t="str">
        <f>'Definición técnica de imagenes'!A13</f>
        <v>M101</v>
      </c>
    </row>
    <row r="12" spans="1:16" s="11" customFormat="1" ht="27" x14ac:dyDescent="0.25">
      <c r="A12" s="12" t="str">
        <f>IF(OR(B12&lt;&gt;"",K12&lt;&gt;""),CONCATENATE(LEFT(A11,3),IF(MID(A11,4,2)+1&lt;10,CONCATENATE("0",MID(A11,4,2)+1))),"")</f>
        <v>IMG03</v>
      </c>
      <c r="B12" s="62">
        <v>248476</v>
      </c>
      <c r="C12" s="20" t="str">
        <f>IF(OR(B12&lt;&gt;"",K12&lt;&gt;""),IF($G$4="Recurso",CONCATENATE($G$4," ",$G$5),$G$4),"")</f>
        <v>Recurso F7</v>
      </c>
      <c r="D12" s="63" t="s">
        <v>194</v>
      </c>
      <c r="E12" s="63" t="s">
        <v>150</v>
      </c>
      <c r="F12" s="13" t="str">
        <f ca="1">IF(OR(B12&lt;&gt;"",K12&lt;&gt;""),CONCATENATE($C$7,"_",$A12,IF($G$4="Cuaderno de Estudio","_small",CONCATENATE(IF(I12="","","n"),IF(LEFT($G$5,1)="F",".jpg",".png")))),"")</f>
        <v>LE_08_05_REC90_IMG03.jpg</v>
      </c>
      <c r="G12" s="13" t="str">
        <f ca="1">IF($F12&lt;&gt;"",IF($G$4="Recurso",VLOOKUP($E12,OFFSET('Definición técnica de imagenes'!$A$1,MATCH($G$5,'Definición técnica de imagenes'!$A$1:$A$104,0)-1,1,COUNTIF('Definición técnica de imagenes'!$A$3:$A$102,$G$5),5),5,FALSE),'Definición técnica de imagenes'!$F$16),"")</f>
        <v>350 x 230 px</v>
      </c>
      <c r="H12" s="13" t="str">
        <f ca="1">IF(AND(I12&lt;&gt;"",I12&lt;&gt;0),IF(OR(B12&lt;&gt;"",K12&lt;&gt;""),CONCATENATE($C$7,"_",$A12,IF($G$4="Cuaderno de Estudio","_zoom",CONCATENATE("a",IF(LEFT($G$5,1)="F",".jpg",".png")))),""),"")</f>
        <v/>
      </c>
      <c r="I12" s="13" t="str">
        <f ca="1">IF(OR($B12&lt;&gt;"",$K12&lt;&gt;""),IF($G$4="Recurso",IF(VLOOKUP($E12,OFFSET('Definición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77"/>
      <c r="K12" s="64" t="s">
        <v>197</v>
      </c>
      <c r="O12" s="2" t="str">
        <f>'Definición técnica de imagenes'!A18</f>
        <v>Diaporama F1</v>
      </c>
    </row>
    <row r="13" spans="1:16" s="11" customFormat="1" ht="67.5" x14ac:dyDescent="0.25">
      <c r="A13" s="12" t="str">
        <f t="shared" si="3"/>
        <v>IMG04</v>
      </c>
      <c r="B13" s="62" t="s">
        <v>190</v>
      </c>
      <c r="C13" s="20" t="str">
        <f t="shared" si="0"/>
        <v>Recurso F7</v>
      </c>
      <c r="D13" s="63" t="s">
        <v>194</v>
      </c>
      <c r="E13" s="63" t="s">
        <v>155</v>
      </c>
      <c r="F13" s="13" t="str">
        <f t="shared" ca="1" si="4"/>
        <v>LE_08_05_REC90_IMG04n.jpg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LE_08_05_REC90_IMG04a.jpg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t="s">
        <v>195</v>
      </c>
      <c r="O13" s="2" t="str">
        <f>'Definición técnica de imagenes'!A19</f>
        <v>F4</v>
      </c>
    </row>
    <row r="14" spans="1:16" s="11" customFormat="1" ht="40.5" x14ac:dyDescent="0.25">
      <c r="A14" s="12" t="str">
        <f>IF(OR(B14&lt;&gt;"",K14&lt;&gt;""),CONCATENATE(LEFT(A13,3),IF(MID(A13,4,2)+1&lt;10,CONCATENATE("0",MID(A13,4,2)+1))),"")</f>
        <v>IMG05</v>
      </c>
      <c r="B14" s="62">
        <v>71686642</v>
      </c>
      <c r="C14" s="20" t="str">
        <f>IF(OR(B14&lt;&gt;"",K14&lt;&gt;""),IF($G$4="Recurso",CONCATENATE($G$4," ",$G$5),$G$4),"")</f>
        <v>Recurso F7</v>
      </c>
      <c r="D14" s="63" t="s">
        <v>194</v>
      </c>
      <c r="E14" s="63" t="s">
        <v>155</v>
      </c>
      <c r="F14" s="13" t="str">
        <f ca="1">IF(OR(B14&lt;&gt;"",K14&lt;&gt;""),CONCATENATE($C$7,"_",$A14,IF($G$4="Cuaderno de Estudio","_small",CONCATENATE(IF(I14="","","n"),IF(LEFT($G$5,1)="F",".jpg",".png")))),"")</f>
        <v>LE_08_05_REC90_IMG05n.jpg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ca="1">IF(AND(I14&lt;&gt;"",I14&lt;&gt;0),IF(OR(B14&lt;&gt;"",K14&lt;&gt;""),CONCATENATE($C$7,"_",$A14,IF($G$4="Cuaderno de Estudio","_zoom",CONCATENATE("a",IF(LEFT($G$5,1)="F",".jpg",".png")))),""),"")</f>
        <v>LE_08_05_REC90_IMG05a.jpg</v>
      </c>
      <c r="I14" s="13" t="str">
        <f ca="1">IF(OR($B14&lt;&gt;"",$K14&lt;&gt;""),IF($G$4="Recurso",IF(VLOOKUP($E14,OFFSET('Definición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77"/>
      <c r="K14" s="64" t="s">
        <v>199</v>
      </c>
      <c r="O14" s="2" t="str">
        <f>'Definición técnica de imagenes'!A22</f>
        <v>F6</v>
      </c>
    </row>
    <row r="15" spans="1:16" s="11" customFormat="1" ht="27" x14ac:dyDescent="0.25">
      <c r="A15" s="12" t="str">
        <f>IF(OR(B15&lt;&gt;"",K15&lt;&gt;""),CONCATENATE(LEFT(A14,3),IF(MID(A14,4,2)+1&lt;10,CONCATENATE("0",MID(A14,4,2)+1))),"")</f>
        <v>IMG06</v>
      </c>
      <c r="B15" s="62">
        <v>9741229</v>
      </c>
      <c r="C15" s="20" t="str">
        <f>IF(OR(B15&lt;&gt;"",K15&lt;&gt;""),IF($G$4="Recurso",CONCATENATE($G$4," ",$G$5),$G$4),"")</f>
        <v>Recurso F7</v>
      </c>
      <c r="D15" s="63" t="s">
        <v>194</v>
      </c>
      <c r="E15" s="63" t="s">
        <v>155</v>
      </c>
      <c r="F15" s="13" t="str">
        <f ca="1">IF(OR(B15&lt;&gt;"",K15&lt;&gt;""),CONCATENATE($C$7,"_",$A15,IF($G$4="Cuaderno de Estudio","_small",CONCATENATE(IF(I15="","","n"),IF(LEFT($G$5,1)="F",".jpg",".png")))),"")</f>
        <v>LE_08_05_REC90_IMG06n.jpg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ca="1">IF(AND(I15&lt;&gt;"",I15&lt;&gt;0),IF(OR(B15&lt;&gt;"",K15&lt;&gt;""),CONCATENATE($C$7,"_",$A15,IF($G$4="Cuaderno de Estudio","_zoom",CONCATENATE("a",IF(LEFT($G$5,1)="F",".jpg",".png")))),""),"")</f>
        <v>LE_08_05_REC90_IMG06a.jpg</v>
      </c>
      <c r="I15" s="13" t="str">
        <f ca="1">IF(OR($B15&lt;&gt;"",$K15&lt;&gt;""),IF($G$4="Recurso",IF(VLOOKUP($E15,OFFSET('Definición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77"/>
      <c r="K15" s="66" t="s">
        <v>200</v>
      </c>
      <c r="O15" s="2" t="str">
        <f>'Definición técnica de imagenes'!A24</f>
        <v>F6B</v>
      </c>
    </row>
    <row r="16" spans="1:16" s="11" customFormat="1" ht="40.5" x14ac:dyDescent="0.25">
      <c r="A16" s="12" t="str">
        <f>IF(OR(B16&lt;&gt;"",K16&lt;&gt;""),CONCATENATE(LEFT(A15,3),IF(MID(A15,4,2)+1&lt;10,CONCATENATE("0",MID(A15,4,2)+1))),"")</f>
        <v>IMG07</v>
      </c>
      <c r="B16" s="62" t="s">
        <v>192</v>
      </c>
      <c r="C16" s="20" t="str">
        <f>IF(OR(B16&lt;&gt;"",K16&lt;&gt;""),IF($G$4="Recurso",CONCATENATE($G$4," ",$G$5),$G$4),"")</f>
        <v>Recurso F7</v>
      </c>
      <c r="D16" s="63" t="s">
        <v>194</v>
      </c>
      <c r="E16" s="63" t="s">
        <v>155</v>
      </c>
      <c r="F16" s="13" t="str">
        <f ca="1">IF(OR(B16&lt;&gt;"",K16&lt;&gt;""),CONCATENATE($C$7,"_",$A16,IF($G$4="Cuaderno de Estudio","_small",CONCATENATE(IF(I16="","","n"),IF(LEFT($G$5,1)="F",".jpg",".png")))),"")</f>
        <v>LE_08_05_REC90_IMG07n.jpg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ca="1">IF(AND(I16&lt;&gt;"",I16&lt;&gt;0),IF(OR(B16&lt;&gt;"",K16&lt;&gt;""),CONCATENATE($C$7,"_",$A16,IF($G$4="Cuaderno de Estudio","_zoom",CONCATENATE("a",IF(LEFT($G$5,1)="F",".jpg",".png")))),""),"")</f>
        <v>LE_08_05_REC90_IMG07a.jpg</v>
      </c>
      <c r="I16" s="13" t="str">
        <f ca="1">IF(OR($B16&lt;&gt;"",$K16&lt;&gt;""),IF($G$4="Recurso",IF(VLOOKUP($E16,OFFSET('Definición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77"/>
      <c r="K16" s="67" t="s">
        <v>201</v>
      </c>
      <c r="O16" s="2" t="str">
        <f>'Definición técnica de imagenes'!A25</f>
        <v>F7</v>
      </c>
    </row>
    <row r="17" spans="1:15" s="11" customFormat="1" ht="67.5" x14ac:dyDescent="0.25">
      <c r="A17" s="12" t="str">
        <f>IF(OR(B17&lt;&gt;"",J17&lt;&gt;""),CONCATENATE(LEFT(A16,3),IF(MID(A16,4,2)+1&lt;10,CONCATENATE("0",MID(A16,4,2)+1))),"")</f>
        <v>IMG08</v>
      </c>
      <c r="B17" s="62" t="s">
        <v>191</v>
      </c>
      <c r="C17" s="20" t="str">
        <f>IF(OR(B17&lt;&gt;"",J17&lt;&gt;""),IF($G$4="Recurso",CONCATENATE($G$4," ",$G$5),$G$4),"")</f>
        <v>Recurso F7</v>
      </c>
      <c r="D17" s="63" t="s">
        <v>194</v>
      </c>
      <c r="E17" s="63" t="s">
        <v>155</v>
      </c>
      <c r="F17" s="13" t="str">
        <f ca="1">IF(OR(B17&lt;&gt;"",J17&lt;&gt;""),CONCATENATE($C$7,"_",$A17,IF($G$4="Cuaderno de Estudio","_small",CONCATENATE(IF(I17="","","n"),IF(LEFT($G$5,1)="F",".jpg",".png")))),"")</f>
        <v>LE_08_05_REC90_IMG08n.jpg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ca="1">IF(AND(I17&lt;&gt;"",I17&lt;&gt;0),IF(OR(B17&lt;&gt;"",J17&lt;&gt;""),CONCATENATE($C$7,"_",$A17,IF($G$4="Cuaderno de Estudio","_zoom",CONCATENATE("a",IF(LEFT($G$5,1)="F",".jpg",".png")))),""),"")</f>
        <v>LE_08_05_REC90_IMG08a.jpg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6" t="s">
        <v>196</v>
      </c>
      <c r="O17" s="2" t="str">
        <f>'Definición técnica de imagenes'!A27</f>
        <v>F7B</v>
      </c>
    </row>
    <row r="18" spans="1:15" s="11" customFormat="1" ht="69.75" customHeight="1" x14ac:dyDescent="0.25">
      <c r="A18" s="12" t="str">
        <f>IF(OR(B18&lt;&gt;"",J18&lt;&gt;""),CONCATENATE(LEFT(A17,3),IF(MID(A17,4,2)+1&lt;10,CONCATENATE("0",MID(A17,4,2)+1))),"")</f>
        <v>IMG09</v>
      </c>
      <c r="B18" s="62" t="s">
        <v>198</v>
      </c>
      <c r="C18" s="20" t="str">
        <f>IF(OR(B18&lt;&gt;"",J18&lt;&gt;""),IF($G$4="Recurso",CONCATENATE($G$4," ",$G$5),$G$4),"")</f>
        <v>Recurso F7</v>
      </c>
      <c r="D18" s="63" t="s">
        <v>194</v>
      </c>
      <c r="E18" s="63" t="s">
        <v>155</v>
      </c>
      <c r="F18" s="13" t="str">
        <f ca="1">IF(OR(B18&lt;&gt;"",J18&lt;&gt;""),CONCATENATE($C$7,"_",$A18,IF($G$4="Cuaderno de Estudio","_small",CONCATENATE(IF(I18="","","n"),IF(LEFT($G$5,1)="F",".jpg",".png")))),"")</f>
        <v>LE_08_05_REC90_IMG09n.jpg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ca="1">IF(AND(I18&lt;&gt;"",I18&lt;&gt;0),IF(OR(B18&lt;&gt;"",J18&lt;&gt;""),CONCATENATE($C$7,"_",$A18,IF($G$4="Cuaderno de Estudio","_zoom",CONCATENATE("a",IF(LEFT($G$5,1)="F",".jpg",".png")))),""),"")</f>
        <v>LE_08_05_REC90_IMG09a.jpg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c r="K18" s="66" t="s">
        <v>193</v>
      </c>
      <c r="O18" s="2" t="str">
        <f>'Definición técnica de imagenes'!A30</f>
        <v>F8</v>
      </c>
    </row>
    <row r="19" spans="1:15" s="11" customFormat="1" ht="27" x14ac:dyDescent="0.25">
      <c r="A19" s="12" t="str">
        <f>IF(OR(B19&lt;&gt;"",K19&lt;&gt;""),CONCATENATE(LEFT(A18,3),IF(MID(A18,4,2)+1&lt;10,CONCATENATE("0",MID(A18,4,2)+1),MID(A18,4,2)+1)),"")</f>
        <v>IMG10</v>
      </c>
      <c r="B19" s="62">
        <v>77819173</v>
      </c>
      <c r="C19" s="20" t="str">
        <f>IF(OR(B19&lt;&gt;"",K19&lt;&gt;""),IF($G$4="Recurso",CONCATENATE($G$4," ",$G$5),$G$4),"")</f>
        <v>Recurso F7</v>
      </c>
      <c r="D19" s="63" t="s">
        <v>194</v>
      </c>
      <c r="E19" s="63" t="s">
        <v>155</v>
      </c>
      <c r="F19" s="13" t="str">
        <f ca="1">IF(OR(B19&lt;&gt;"",K19&lt;&gt;""),CONCATENATE($C$7,"_",$A19,IF($G$4="Cuaderno de Estudio","_small",CONCATENATE(IF(I19="","","n"),IF(LEFT($G$5,1)="F",".jpg",".png")))),"")</f>
        <v>LE_08_05_REC90_IMG10n.jpg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ca="1">IF(AND(I19&lt;&gt;"",I19&lt;&gt;0),IF(OR(B19&lt;&gt;"",K19&lt;&gt;""),CONCATENATE($C$7,"_",$A19,IF($G$4="Cuaderno de Estudio","_zoom",CONCATENATE("a",IF(LEFT($G$5,1)="F",".jpg",".png")))),""),"")</f>
        <v>LE_08_05_REC90_IMG10a.jpg</v>
      </c>
      <c r="I19" s="13" t="str">
        <f ca="1">IF(OR($B19&lt;&gt;"",$K19&lt;&gt;""),IF($G$4="Recurso",IF(VLOOKUP($E19,OFFSET('Definición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77"/>
      <c r="K19" s="67" t="s">
        <v>202</v>
      </c>
      <c r="O19" s="2" t="str">
        <f>'Definición técnica de imagenes'!A31</f>
        <v>F10</v>
      </c>
    </row>
    <row r="20" spans="1:15" s="11" customFormat="1" x14ac:dyDescent="0.25">
      <c r="A20" s="12" t="str">
        <f>IF(OR(B20&lt;&gt;"",K20&lt;&gt;""),CONCATENATE(LEFT(A19,3),IF(MID(A19,4,2)+1&lt;10,CONCATENATE("0",MID(A19,4,2)+1),MID(A19,4,2)+1)),"")</f>
        <v/>
      </c>
      <c r="B20" s="62"/>
      <c r="C20" s="20" t="str">
        <f>IF(OR(B20&lt;&gt;"",K20&lt;&gt;""),IF($G$4="Recurso",CONCATENATE($G$4," ",$G$5),$G$4),"")</f>
        <v/>
      </c>
      <c r="D20" s="63"/>
      <c r="E20" s="63"/>
      <c r="F20" s="13" t="str">
        <f>IF(OR(B20&lt;&gt;"",K20&lt;&gt;""),CONCATENATE($C$7,"_",$A20,IF($G$4="Cuaderno de Estudio","_small",CONCATENATE(IF(I20="","","n"),IF(LEFT($G$5,1)="F",".jpg",".png")))),"")</f>
        <v/>
      </c>
      <c r="G20" s="13" t="str">
        <f ca="1">IF($F20&lt;&gt;"",IF($G$4="Recurso",VLOOKUP($E20,OFFSET('Definición técnica de imagenes'!$A$1,MATCH($G$5,'Definición técnica de imagenes'!$A$1:$A$104,0)-1,1,COUNTIF('Definición técnica de imagenes'!$A$3:$A$102,$G$5),5),5,FALSE),'Definición técnica de imagenes'!$F$16),"")</f>
        <v/>
      </c>
      <c r="H20" s="13" t="str">
        <f ca="1">IF(AND(I20&lt;&gt;"",I20&lt;&gt;0),IF(OR(B20&lt;&gt;"",K20&lt;&gt;""),CONCATENATE($C$7,"_",$A20,IF($G$4="Cuaderno de Estudio","_zoom",CONCATENATE("a",IF(LEFT($G$5,1)="F",".jpg",".png")))),""),"")</f>
        <v/>
      </c>
      <c r="I20" s="13" t="str">
        <f ca="1">IF(OR($B20&lt;&gt;"",$K20&lt;&gt;""),IF($G$4="Recurso",IF(VLOOKUP($E20,OFFSET('Definición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77"/>
      <c r="K20" s="64"/>
      <c r="O20" s="2" t="str">
        <f>'Definición técnica de imagenes'!A32</f>
        <v>F10B</v>
      </c>
    </row>
    <row r="21" spans="1:15" s="11" customFormat="1" x14ac:dyDescent="0.25">
      <c r="A21" s="12" t="str">
        <f t="shared" ref="A21:A50" si="6">IF(OR(B21&lt;&gt;"",J21&lt;&gt;""),CONCATENATE(LEFT(A20,3),IF(MID(A20,4,2)+1&lt;10,CONCATENATE("0",MID(A20,4,2)+1),MID(A20,4,2)+1)),"")</f>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2"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6" customFormat="1" ht="14.85" customHeight="1" x14ac:dyDescent="0.25">
      <c r="A15" s="74" t="s">
        <v>96</v>
      </c>
      <c r="B15" s="74"/>
      <c r="C15" s="74" t="s">
        <v>97</v>
      </c>
      <c r="D15" s="75" t="s">
        <v>98</v>
      </c>
      <c r="E15" s="74" t="s">
        <v>93</v>
      </c>
      <c r="F15" s="74" t="s">
        <v>117</v>
      </c>
      <c r="G15" s="74"/>
      <c r="H15" s="75" t="s">
        <v>122</v>
      </c>
      <c r="I15" s="74"/>
      <c r="J15" s="76"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1"/>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1"/>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2016-02-05T00:37:36Z</dcterms:modified>
</cp:coreProperties>
</file>