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8400" windowHeight="23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I21" i="2" l="1"/>
  <c r="J21" i="2"/>
  <c r="K45" i="2"/>
  <c r="H21" i="2"/>
  <c r="D17" i="2"/>
  <c r="O13" i="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0" i="1"/>
  <c r="A11" i="1"/>
  <c r="A12" i="1"/>
  <c r="A13" i="1"/>
  <c r="A14" i="1"/>
  <c r="A15" i="1"/>
  <c r="A16" i="1"/>
  <c r="A17" i="1"/>
  <c r="A18" i="1"/>
  <c r="A19" i="1"/>
  <c r="A20" i="1"/>
  <c r="A21"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<sst xmlns="http://schemas.openxmlformats.org/spreadsheetml/2006/main" count="406" uniqueCount="198">
  <si>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</si>
  <si>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</si>
  <si>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</si>
  <si>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</si>
  <si>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</si>
  <si>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</si>
  <si>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</si>
  <si>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</si>
  <si>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</si>
  <si>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</si>
  <si>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</si>
  <si>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</si>
  <si>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</si>
  <si>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</si>
  <si>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</si>
  <si>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</si>
  <si>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</si>
  <si>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</si>
  <si>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</si>
  <si>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</si>
  <si>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</si>
  <si>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</si>
  <si>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</si>
  <si>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</si>
  <si>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</si>
  <si>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</si>
  <si>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</si>
  <si>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</si>
  <si>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</si>
  <si>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</si>
  <si>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</si>
  <si>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</si>
  <si>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</si>
  <si>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</si>
  <si>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</si>
  <si>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</si>
  <si>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</si>
  <si>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</si>
  <si>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</si>
  <si>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</si>
  <si>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</si>
  <si>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</si>
  <si>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</si>
  <si>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</si>
  <si>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</si>
  <si>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</si>
  <si>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</si>
  <si>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</si>
  <si>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</si>
  <si>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</si>
  <si>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</si>
  <si>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</si>
  <si>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</si>
  <si>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</si>
  <si>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</si>
  <si>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</si>
  <si>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</si>
  <si>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</si>
  <si>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</si>
  <si>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</si>
  <si>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</si>
  <si>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</si>
  <si>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</si>
  <si>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</si>
  <si>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</si>
  <si>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</si>
  <si>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</si>
  <si>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</si>
  <si>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</si>
  <si>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</si>
  <si>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</si>
  <si>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</si>
  <si>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</si>
  <si>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</si>
  <si>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</si>
  <si>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</si>
  <si>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</si>
  <si>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</si>
  <si>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</si>
  <si>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</si>
  <si>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</si>
  <si>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</si>
  <si>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</si>
  <si>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</si>
  <si>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</si>
  <si>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</si>
  <si>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</si>
  <si>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</si>
  <si>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</si>
  <si>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</si>
  <si>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</si>
  <si>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</si>
  <si>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</si>
  <si>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</si>
  <si>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</si>
  <si>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</si>
  <si>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</si>
  <si>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</si>
  <si>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</si>
  <si>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</si>
  <si>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</si>
  <si>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</si>
  <si>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</si>
  <si>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</si>
  <si>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</si>
  <si>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</si>
  <si>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</si>
  <si>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</si>
  <si>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</si>
  <si>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</si>
  <si>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</si>
  <si>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</si>
  <si>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</si>
  <si>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</si>
  <si>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</si>
  <si>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</si>
  <si>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</si>
  <si>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</si>
  <si>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</si>
  <si>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</si>
  <si>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</si>
  <si>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</si>
  <si>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</si>
  <si>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</si>
  <si>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</si>
  <si>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</si>
  <si>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</si>
  <si>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</si>
  <si>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</si>
  <si>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</si>
  <si>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</si>
  <si>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</si>
  <si>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</si>
  <si>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</si>
  <si>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</si>
  <si>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</si>
  <si>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</si>
  <si>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</si>
  <si>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</si>
  <si>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</si>
  <si>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</si>
  <si>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</si>
  <si>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</si>
  <si>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</si>
  <si>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</si>
  <si>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</si>
  <si>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</si>
  <si>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</si>
  <si>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</si>
  <si>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</si>
  <si>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</si>
  <si>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</si>
  <si>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</si>
  <si>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</si>
  <si>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</si>
  <si>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</si>
  <si>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</si>
  <si>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</si>
  <si>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</si>
  <si>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</si>
  <si>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</si>
  <si>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</si>
  <si>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</si>
  <si>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</si>
  <si>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</si>
  <si>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</si>
  <si>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</si>
  <si>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</si>
  <si>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</si>
  <si>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</si>
  <si>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</si>
  <si>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</si>
  <si>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</si>
  <si>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</si>
  <si>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</si>
  <si>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</si>
  <si>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</si>
  <si>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</si>
  <si>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</si>
  <si>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</si>
  <si>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</si>
  <si>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</si>
  <si>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</si>
  <si>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</si>
  <si>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</si>
  <si>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</si>
  <si>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</si>
  <si>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</si>
  <si>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</si>
  <si>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http://www.banrepcultural.org/blaavirtual/revistas/credencial/octubre2001/indice-e.htm</t>
  </si>
  <si>
    <t>http://www.banrepcultural.org/blaavirtual/revistas/credencial/febrero2004/pintura.htm</t>
  </si>
  <si>
    <t>http://www.banrepcultural.org/blaavirtual/historia/galeria/62.htm</t>
  </si>
  <si>
    <t>http://www.banrepcultural.org/blaavirtual/revistas/credencial/diciembre2007/gruta.htm</t>
  </si>
  <si>
    <t>http://www.banrepcultural.org/blaavirtual/biografias/pombrafa.htm</t>
  </si>
  <si>
    <t>Fotografía</t>
  </si>
  <si>
    <t>BANCO DE LA REPUBLICA 
Si se puede: eliminar cabezote de revista</t>
  </si>
  <si>
    <t xml:space="preserve">BANCO DE LA REPUBLICA </t>
  </si>
  <si>
    <t>LE_08_03_REC70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</si>
</sst>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3" val="0"/>
</file>

<file path=xl/ctrlProps/ctrlProp4.xml><?xml version="1.0" encoding="utf-8"?>
<formControlPr xmlns="http://schemas.microsoft.com/office/spreadsheetml/2009/9/main" objectType="Drop" dropLines="16" dropStyle="combo" dx="33" fmlaLink="$K$44" fmlaRange="$K$4:$K$43" noThreeD="1" sel="5"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3" val="0"/>
</file>

<file path=xl/drawings/_rels/drawing1.xml.rels><?xml version="1.0" encoding="UTF-8" standalone="yes"?>
<Relationships xmlns="http://schemas.openxmlformats.org/package/2006/relationships"><Relationship Id="rId11" Type="http://schemas.openxmlformats.org/officeDocument/2006/relationships/image" Target="../media/image11.jpg"/><Relationship Id="rId12" Type="http://schemas.openxmlformats.org/officeDocument/2006/relationships/image" Target="../media/image12.jpg"/><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 Id="rId9" Type="http://schemas.openxmlformats.org/officeDocument/2006/relationships/image" Target="../media/image9.jpg"/><Relationship Id="rId10"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9</xdr:col>
      <xdr:colOff>484717</xdr:colOff>
      <xdr:row>9</xdr:row>
      <xdr:rowOff>95250</xdr:rowOff>
    </xdr:from>
    <xdr:to>
      <xdr:col>9</xdr:col>
      <xdr:colOff>994845</xdr:colOff>
      <xdr:row>9</xdr:row>
      <xdr:rowOff>815250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20134" y="2243667"/>
          <a:ext cx="510128" cy="720000"/>
        </a:xfrm>
        <a:prstGeom prst="rect">
          <a:avLst/>
        </a:prstGeom>
      </xdr:spPr>
    </xdr:pic>
    <xdr:clientData/>
  </xdr:twoCellAnchor>
  <xdr:twoCellAnchor editAs="oneCell">
    <xdr:from>
      <xdr:col>9</xdr:col>
      <xdr:colOff>358775</xdr:colOff>
      <xdr:row>11</xdr:row>
      <xdr:rowOff>133881</xdr:rowOff>
    </xdr:from>
    <xdr:to>
      <xdr:col>9</xdr:col>
      <xdr:colOff>1160755</xdr:colOff>
      <xdr:row>11</xdr:row>
      <xdr:rowOff>853881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94192" y="4208464"/>
          <a:ext cx="801980" cy="720000"/>
        </a:xfrm>
        <a:prstGeom prst="rect">
          <a:avLst/>
        </a:prstGeom>
      </xdr:spPr>
    </xdr:pic>
    <xdr:clientData/>
  </xdr:twoCellAnchor>
  <xdr:twoCellAnchor editAs="oneCell">
    <xdr:from>
      <xdr:col>9</xdr:col>
      <xdr:colOff>439473</xdr:colOff>
      <xdr:row>10</xdr:row>
      <xdr:rowOff>122502</xdr:rowOff>
    </xdr:from>
    <xdr:to>
      <xdr:col>9</xdr:col>
      <xdr:colOff>1037353</xdr:colOff>
      <xdr:row>10</xdr:row>
      <xdr:rowOff>842502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74890" y="3234002"/>
          <a:ext cx="597880" cy="720000"/>
        </a:xfrm>
        <a:prstGeom prst="rect">
          <a:avLst/>
        </a:prstGeom>
      </xdr:spPr>
    </xdr:pic>
    <xdr:clientData/>
  </xdr:twoCellAnchor>
  <xdr:twoCellAnchor editAs="oneCell">
    <xdr:from>
      <xdr:col>9</xdr:col>
      <xdr:colOff>222250</xdr:colOff>
      <xdr:row>12</xdr:row>
      <xdr:rowOff>198439</xdr:rowOff>
    </xdr:from>
    <xdr:to>
      <xdr:col>9</xdr:col>
      <xdr:colOff>1323427</xdr:colOff>
      <xdr:row>12</xdr:row>
      <xdr:rowOff>918439</xdr:rowOff>
    </xdr:to>
    <xdr:pic>
      <xdr:nvPicPr>
        <xdr:cNvPr id="5" name="0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657667" y="5246689"/>
          <a:ext cx="1101177" cy="720000"/>
        </a:xfrm>
        <a:prstGeom prst="rect">
          <a:avLst/>
        </a:prstGeom>
      </xdr:spPr>
    </xdr:pic>
    <xdr:clientData/>
  </xdr:twoCellAnchor>
  <xdr:twoCellAnchor editAs="oneCell">
    <xdr:from>
      <xdr:col>9</xdr:col>
      <xdr:colOff>341843</xdr:colOff>
      <xdr:row>13</xdr:row>
      <xdr:rowOff>192617</xdr:rowOff>
    </xdr:from>
    <xdr:to>
      <xdr:col>9</xdr:col>
      <xdr:colOff>1178970</xdr:colOff>
      <xdr:row>13</xdr:row>
      <xdr:rowOff>912617</xdr:rowOff>
    </xdr:to>
    <xdr:pic>
      <xdr:nvPicPr>
        <xdr:cNvPr id="6" name="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77260" y="6320367"/>
          <a:ext cx="837127" cy="720000"/>
        </a:xfrm>
        <a:prstGeom prst="rect">
          <a:avLst/>
        </a:prstGeom>
      </xdr:spPr>
    </xdr:pic>
    <xdr:clientData/>
  </xdr:twoCellAnchor>
  <xdr:twoCellAnchor editAs="oneCell">
    <xdr:from>
      <xdr:col>9</xdr:col>
      <xdr:colOff>309563</xdr:colOff>
      <xdr:row>16</xdr:row>
      <xdr:rowOff>110861</xdr:rowOff>
    </xdr:from>
    <xdr:to>
      <xdr:col>9</xdr:col>
      <xdr:colOff>1268143</xdr:colOff>
      <xdr:row>16</xdr:row>
      <xdr:rowOff>830861</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744980" y="9022028"/>
          <a:ext cx="958580" cy="720000"/>
        </a:xfrm>
        <a:prstGeom prst="rect">
          <a:avLst/>
        </a:prstGeom>
      </xdr:spPr>
    </xdr:pic>
    <xdr:clientData/>
  </xdr:twoCellAnchor>
  <xdr:twoCellAnchor editAs="oneCell">
    <xdr:from>
      <xdr:col>9</xdr:col>
      <xdr:colOff>374385</xdr:colOff>
      <xdr:row>18</xdr:row>
      <xdr:rowOff>100807</xdr:rowOff>
    </xdr:from>
    <xdr:to>
      <xdr:col>9</xdr:col>
      <xdr:colOff>1386885</xdr:colOff>
      <xdr:row>18</xdr:row>
      <xdr:rowOff>820807</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809802" y="10864057"/>
          <a:ext cx="1012500" cy="720000"/>
        </a:xfrm>
        <a:prstGeom prst="rect">
          <a:avLst/>
        </a:prstGeom>
      </xdr:spPr>
    </xdr:pic>
    <xdr:clientData/>
  </xdr:twoCellAnchor>
  <xdr:twoCellAnchor editAs="oneCell">
    <xdr:from>
      <xdr:col>9</xdr:col>
      <xdr:colOff>604572</xdr:colOff>
      <xdr:row>14</xdr:row>
      <xdr:rowOff>105834</xdr:rowOff>
    </xdr:from>
    <xdr:to>
      <xdr:col>9</xdr:col>
      <xdr:colOff>1092732</xdr:colOff>
      <xdr:row>14</xdr:row>
      <xdr:rowOff>825834</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039989" y="7239001"/>
          <a:ext cx="488160" cy="720000"/>
        </a:xfrm>
        <a:prstGeom prst="rect">
          <a:avLst/>
        </a:prstGeom>
      </xdr:spPr>
    </xdr:pic>
    <xdr:clientData/>
  </xdr:twoCellAnchor>
  <xdr:twoCellAnchor editAs="oneCell">
    <xdr:from>
      <xdr:col>9</xdr:col>
      <xdr:colOff>359834</xdr:colOff>
      <xdr:row>15</xdr:row>
      <xdr:rowOff>101866</xdr:rowOff>
    </xdr:from>
    <xdr:to>
      <xdr:col>9</xdr:col>
      <xdr:colOff>1269946</xdr:colOff>
      <xdr:row>15</xdr:row>
      <xdr:rowOff>821866</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95251" y="8124033"/>
          <a:ext cx="910112" cy="720000"/>
        </a:xfrm>
        <a:prstGeom prst="rect">
          <a:avLst/>
        </a:prstGeom>
      </xdr:spPr>
    </xdr:pic>
    <xdr:clientData/>
  </xdr:twoCellAnchor>
  <xdr:twoCellAnchor editAs="oneCell">
    <xdr:from>
      <xdr:col>9</xdr:col>
      <xdr:colOff>330730</xdr:colOff>
      <xdr:row>17</xdr:row>
      <xdr:rowOff>95252</xdr:rowOff>
    </xdr:from>
    <xdr:to>
      <xdr:col>9</xdr:col>
      <xdr:colOff>1269860</xdr:colOff>
      <xdr:row>17</xdr:row>
      <xdr:rowOff>815252</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766147" y="9948335"/>
          <a:ext cx="939130" cy="720000"/>
        </a:xfrm>
        <a:prstGeom prst="rect">
          <a:avLst/>
        </a:prstGeom>
      </xdr:spPr>
    </xdr:pic>
    <xdr:clientData/>
  </xdr:twoCellAnchor>
  <xdr:twoCellAnchor editAs="oneCell">
    <xdr:from>
      <xdr:col>9</xdr:col>
      <xdr:colOff>624417</xdr:colOff>
      <xdr:row>19</xdr:row>
      <xdr:rowOff>105834</xdr:rowOff>
    </xdr:from>
    <xdr:to>
      <xdr:col>9</xdr:col>
      <xdr:colOff>1153088</xdr:colOff>
      <xdr:row>19</xdr:row>
      <xdr:rowOff>825834</xdr:rowOff>
    </xdr:to>
    <xdr:pic>
      <xdr:nvPicPr>
        <xdr:cNvPr id="12" name="11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059834" y="11779251"/>
          <a:ext cx="528671" cy="720000"/>
        </a:xfrm>
        <a:prstGeom prst="rect">
          <a:avLst/>
        </a:prstGeom>
      </xdr:spPr>
    </xdr:pic>
    <xdr:clientData/>
  </xdr:twoCellAnchor>
  <xdr:twoCellAnchor editAs="oneCell">
    <xdr:from>
      <xdr:col>9</xdr:col>
      <xdr:colOff>652990</xdr:colOff>
      <xdr:row>20</xdr:row>
      <xdr:rowOff>127529</xdr:rowOff>
    </xdr:from>
    <xdr:to>
      <xdr:col>9</xdr:col>
      <xdr:colOff>1183390</xdr:colOff>
      <xdr:row>20</xdr:row>
      <xdr:rowOff>847529</xdr:rowOff>
    </xdr:to>
    <xdr:pic>
      <xdr:nvPicPr>
        <xdr:cNvPr id="13" name="12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088407" y="12764029"/>
          <a:ext cx="5304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4" activePane="bottomLeft" state="frozen"/>
      <selection pane="bottomLeft" activeCell="B14" sqref="B14"/>
    </sheetView>
  </sheetViews>
  <sheetFormatPr baseColWidth="10" defaultColWidth="10.83203125" defaultRowHeight="13" x14ac:dyDescent="0"/>
  <cols>
    <col min="1" max="1" width="7" style="2" customWidth="1"/>
    <col min="2" max="2" width="21" style="2" customWidth="1"/>
    <col min="3" max="3" width="17.1640625" style="2" customWidth="1"/>
    <col min="4" max="4" width="9.83203125" style="2" customWidth="1"/>
    <col min="5" max="5" width="10.5" style="2" customWidth="1"/>
    <col min="6" max="6" width="28.1640625" style="2" customWidth="1"/>
    <col min="7" max="7" width="19.1640625" style="2" customWidth="1"/>
    <col min="8" max="8" width="29.6640625" style="2" customWidth="1"/>
    <col min="9" max="9" width="20.5" style="2" customWidth="1"/>
    <col min="10" max="10" width="22.83203125" style="15" customWidth="1"/>
    <col min="11" max="11" width="18.332031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5.75" customHeight="1">
      <c r="A10" s="12" t="str">
        <f>IF(OR(B10&lt;&gt;"",J10&lt;&gt;""),"IMG01","")</f>
        <v>IMG01</v>
      </c>
      <c r="B10" s="62">
        <v>76158547</v>
      </c>
      <c r="C10" s="20" t="str">
        <f t="shared" ref="C10:C41" si="0">IF(OR(B10&lt;&gt;"",J10&lt;&gt;""),IF($G$4="Recurso",CONCATENATE($G$4," ",$G$5),$G$4),"")</f>
        <v>Recurso F6</v>
      </c>
      <c r="D10" s="63" t="s">
        <v>194</v>
      </c>
      <c r="E10" s="63" t="s">
        <v>150</v>
      </c>
      <c r="F10" s="13" t="str">
        <f t="shared" ref="F10" ca="1" si="1">IF(OR(B10&lt;&gt;"",J10&lt;&gt;""),CONCATENATE($C$7,"_",$A10,IF($G$4="Cuaderno de Estudio","_small",CONCATENATE(IF(I10="","","n"),IF(LEFT($G$5,1)="F",".jpg",".png")))),"")</f>
        <v>LE_08_03_REC70_IMG01.jpg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5.75" customHeight="1">
      <c r="A11" s="12" t="str">
        <f t="shared" ref="A11:A18" si="3">IF(OR(B11&lt;&gt;"",J11&lt;&gt;""),CONCATENATE(LEFT(A10,3),IF(MID(A10,4,2)+1&lt;10,CONCATENATE("0",MID(A10,4,2)+1))),"")</f>
        <v>IMG02</v>
      </c>
      <c r="B11" s="62" t="s">
        <v>189</v>
      </c>
      <c r="C11" s="20" t="str">
        <f t="shared" si="0"/>
        <v>Recurso F6</v>
      </c>
      <c r="D11" s="63" t="s">
        <v>194</v>
      </c>
      <c r="E11" s="63" t="s">
        <v>150</v>
      </c>
      <c r="F11" s="13" t="str">
        <f t="shared" ref="F11:F74" ca="1" si="4">IF(OR(B11&lt;&gt;"",J11&lt;&gt;""),CONCATENATE($C$7,"_",$A11,IF($G$4="Cuaderno de Estudio","_small",CONCATENATE(IF(I11="","","n"),IF(LEFT($G$5,1)="F",".jpg",".png")))),"")</f>
        <v>LE_08_03_REC70_IMG02.jpg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195</v>
      </c>
      <c r="O11" s="2" t="str">
        <f>'Definición técnica de imagenes'!A13</f>
        <v>M101</v>
      </c>
    </row>
    <row r="12" spans="1:16" s="11" customFormat="1" ht="76.5" customHeight="1">
      <c r="A12" s="12" t="str">
        <f t="shared" si="3"/>
        <v>IMG03</v>
      </c>
      <c r="B12" s="62">
        <v>169747871</v>
      </c>
      <c r="C12" s="20" t="str">
        <f t="shared" si="0"/>
        <v>Recurso F6</v>
      </c>
      <c r="D12" s="63" t="s">
        <v>194</v>
      </c>
      <c r="E12" s="63" t="s">
        <v>150</v>
      </c>
      <c r="F12" s="13" t="str">
        <f t="shared" ca="1" si="4"/>
        <v>LE_08_03_REC70_IMG03.jpg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84.75" customHeight="1">
      <c r="A13" s="12" t="str">
        <f t="shared" si="3"/>
        <v>IMG04</v>
      </c>
      <c r="B13" s="62" t="s">
        <v>190</v>
      </c>
      <c r="C13" s="20" t="str">
        <f t="shared" si="0"/>
        <v>Recurso F6</v>
      </c>
      <c r="D13" s="63" t="s">
        <v>194</v>
      </c>
      <c r="E13" s="63" t="s">
        <v>155</v>
      </c>
      <c r="F13" s="13" t="str">
        <f t="shared" ca="1" si="4"/>
        <v>LE_08_03_REC70_IMG04n.jpg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LE_08_03_REC70_IMG04a.jpg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196</v>
      </c>
      <c r="O13" s="2" t="str">
        <f>'Definición técnica de imagenes'!A19</f>
        <v>F4</v>
      </c>
    </row>
    <row r="14" spans="1:16" s="11" customFormat="1" ht="79.5" customHeight="1">
      <c r="A14" s="12" t="str">
        <f t="shared" si="3"/>
        <v>IMG05</v>
      </c>
      <c r="B14" s="62" t="s">
        <v>190</v>
      </c>
      <c r="C14" s="20" t="str">
        <f t="shared" si="0"/>
        <v>Recurso F6</v>
      </c>
      <c r="D14" s="63" t="s">
        <v>194</v>
      </c>
      <c r="E14" s="63" t="s">
        <v>155</v>
      </c>
      <c r="F14" s="13" t="str">
        <f t="shared" ca="1" si="4"/>
        <v>LE_08_03_REC70_IMG05n.jpg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LE_08_03_REC70_IMG05a.jpg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69.75" customHeight="1">
      <c r="A15" s="12" t="str">
        <f t="shared" si="3"/>
        <v>IMG06</v>
      </c>
      <c r="B15" s="62" t="s">
        <v>190</v>
      </c>
      <c r="C15" s="20" t="str">
        <f t="shared" si="0"/>
        <v>Recurso F6</v>
      </c>
      <c r="D15" s="63" t="s">
        <v>194</v>
      </c>
      <c r="E15" s="63" t="s">
        <v>155</v>
      </c>
      <c r="F15" s="13" t="str">
        <f t="shared" ca="1" si="4"/>
        <v>LE_08_03_REC70_IMG06n.jpg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LE_08_03_REC70_IMG06a.jpg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196</v>
      </c>
      <c r="O15" s="2" t="str">
        <f>'Definición técnica de imagenes'!A24</f>
        <v>F6B</v>
      </c>
    </row>
    <row r="16" spans="1:16" s="11" customFormat="1" ht="69.75" customHeight="1">
      <c r="A16" s="12" t="str">
        <f t="shared" si="3"/>
        <v>IMG07</v>
      </c>
      <c r="B16" s="62" t="s">
        <v>190</v>
      </c>
      <c r="C16" s="20" t="str">
        <f t="shared" si="0"/>
        <v>Recurso F6</v>
      </c>
      <c r="D16" s="63" t="s">
        <v>194</v>
      </c>
      <c r="E16" s="63" t="s">
        <v>155</v>
      </c>
      <c r="F16" s="13" t="str">
        <f t="shared" ca="1" si="4"/>
        <v>LE_08_03_REC70_IMG07n.jpg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LE_08_03_REC70_IMG07a.jpg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196</v>
      </c>
      <c r="O16" s="2" t="str">
        <f>'Definición técnica de imagenes'!A25</f>
        <v>F7</v>
      </c>
    </row>
    <row r="17" spans="1:15" s="11" customFormat="1" ht="74.25" customHeight="1">
      <c r="A17" s="12" t="str">
        <f t="shared" si="3"/>
        <v>IMG08</v>
      </c>
      <c r="B17" s="62" t="s">
        <v>191</v>
      </c>
      <c r="C17" s="20" t="str">
        <f t="shared" si="0"/>
        <v>Recurso F6</v>
      </c>
      <c r="D17" s="63" t="s">
        <v>194</v>
      </c>
      <c r="E17" s="63" t="s">
        <v>155</v>
      </c>
      <c r="F17" s="13" t="str">
        <f t="shared" ca="1" si="4"/>
        <v>LE_08_03_REC70_IMG08n.jpg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LE_08_03_REC70_IMG08a.jpg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72" customHeight="1">
      <c r="A18" s="12" t="str">
        <f t="shared" si="3"/>
        <v>IMG09</v>
      </c>
      <c r="B18" s="62" t="s">
        <v>192</v>
      </c>
      <c r="C18" s="20" t="str">
        <f t="shared" si="0"/>
        <v>Recurso F6</v>
      </c>
      <c r="D18" s="63" t="s">
        <v>194</v>
      </c>
      <c r="E18" s="63" t="s">
        <v>155</v>
      </c>
      <c r="F18" s="13" t="str">
        <f t="shared" ca="1" si="4"/>
        <v>LE_08_03_REC70_IMG09n.jpg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LE_08_03_REC70_IMG09a.jpg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196</v>
      </c>
      <c r="O18" s="2" t="str">
        <f>'Definición técnica de imagenes'!A30</f>
        <v>F8</v>
      </c>
    </row>
    <row r="19" spans="1:15" s="11" customFormat="1" ht="72" customHeight="1">
      <c r="A19" s="12" t="str">
        <f t="shared" ref="A19:A50" si="6">IF(OR(B19&lt;&gt;"",J19&lt;&gt;""),CONCATENATE(LEFT(A18,3),IF(MID(A18,4,2)+1&lt;10,CONCATENATE("0",MID(A18,4,2)+1),MID(A18,4,2)+1)),"")</f>
        <v>IMG10</v>
      </c>
      <c r="B19" s="62">
        <v>133718093</v>
      </c>
      <c r="C19" s="20" t="str">
        <f t="shared" si="0"/>
        <v>Recurso F6</v>
      </c>
      <c r="D19" s="63" t="s">
        <v>194</v>
      </c>
      <c r="E19" s="63" t="s">
        <v>155</v>
      </c>
      <c r="F19" s="13" t="str">
        <f t="shared" ca="1" si="4"/>
        <v>LE_08_03_REC70_IMG10n.jpg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LE_08_03_REC70_IMG10a.jpg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75.75" customHeight="1">
      <c r="A20" s="12" t="str">
        <f t="shared" si="6"/>
        <v>IMG11</v>
      </c>
      <c r="B20" s="62" t="s">
        <v>192</v>
      </c>
      <c r="C20" s="20" t="str">
        <f t="shared" si="0"/>
        <v>Recurso F6</v>
      </c>
      <c r="D20" s="63" t="s">
        <v>194</v>
      </c>
      <c r="E20" s="63" t="s">
        <v>155</v>
      </c>
      <c r="F20" s="13" t="str">
        <f t="shared" ca="1" si="4"/>
        <v>LE_08_03_REC70_IMG11n.jpg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LE_08_03_REC70_IMG11a.jpg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77.25" customHeight="1">
      <c r="A21" s="12" t="str">
        <f t="shared" si="6"/>
        <v>IMG12</v>
      </c>
      <c r="B21" s="62" t="s">
        <v>193</v>
      </c>
      <c r="C21" s="20" t="str">
        <f t="shared" si="0"/>
        <v>Recurso F6</v>
      </c>
      <c r="D21" s="63" t="s">
        <v>194</v>
      </c>
      <c r="E21" s="63" t="s">
        <v>155</v>
      </c>
      <c r="F21" s="13" t="str">
        <f t="shared" ca="1" si="4"/>
        <v>LE_08_03_REC70_IMG12n.jpg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LE_08_03_REC70_IMG12a.jpg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196</v>
      </c>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0" workbookViewId="0">
      <selection activeCell="D17" sqref="D17:F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LE_08_03_CO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SolicitudGrafica_LE_08_03_CO.xls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LE_08_03_REC50</v>
      </c>
      <c r="E17" s="100"/>
      <c r="F17" s="101"/>
      <c r="J17" s="22">
        <v>14</v>
      </c>
      <c r="K17" s="22">
        <v>14</v>
      </c>
    </row>
    <row r="18" spans="1:11" ht="79.5" thickBot="1">
      <c r="A18" s="33" t="s">
        <v>48</v>
      </c>
      <c r="B18" s="31"/>
      <c r="C18" s="59" t="s">
        <v>120</v>
      </c>
      <c r="D18" s="91" t="str">
        <f>CONCATENATE("SolicitudGrafica_",D17,".xls")</f>
        <v>SolicitudGrafica_LE_08_03_REC50.xls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6</v>
      </c>
      <c r="J20" s="22">
        <v>3</v>
      </c>
      <c r="K20" s="22">
        <v>17</v>
      </c>
    </row>
    <row r="21" spans="1:11">
      <c r="H21" s="22" t="str">
        <f>IF(INDEX(H4:H7,H20)=H4,"MA",IF(INDEX(H4:H7,H20)=H5,"CN",IF(INDEX(H4:H7,H20)=H6,"CS",IF(INDEX(H4:H7,H20)=H7,"LE"))))</f>
        <v>LE</v>
      </c>
      <c r="I21" s="22" t="str">
        <f>CONCATENATE(IF((I20+2)&lt;10,"0",""),I20+2)</f>
        <v>08</v>
      </c>
      <c r="J21" s="22" t="str">
        <f>CONCATENATE(IF(J20&lt;10,"0",""),J20)</f>
        <v>03</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5</v>
      </c>
    </row>
    <row r="45" spans="11:11">
      <c r="K45" s="22" t="str">
        <f>CONCATENATE("REC",K44,0)</f>
        <v>REC50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GYI GYI</cp:lastModifiedBy>
  <dcterms:created xsi:type="dcterms:W3CDTF">2014-07-01T23:43:25Z</dcterms:created>
  <dcterms:modified xsi:type="dcterms:W3CDTF">2015-11-23T14:50:43Z</dcterms:modified>
</cp:coreProperties>
</file>