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calcPr calcId="144525"/>
  <extLst>
    <ext xmlns:mx="http://schemas.microsoft.com/office/mac/excel/2008/main" uri="{7523E5D3-25F3-A5E0-1632-64F254C22452}">
      <mx:ArchID Flags="2"/>
    </ext>
  </extLst>
</workbook>
</file>

<file path=xl/calcChain.xml><?xml version="1.0" encoding="utf-8"?>
<calcChain xmlns="http://schemas.openxmlformats.org/spreadsheetml/2006/main">
  <c r="D18" i="2" l="1"/>
  <c r="D7" i="2"/>
  <c r="I11" i="1"/>
  <c r="I12" i="1"/>
  <c r="I13" i="1"/>
  <c r="I14" i="1"/>
  <c r="I15" i="1"/>
  <c r="F16" i="1"/>
  <c r="G16" i="1" s="1"/>
  <c r="I16" i="1"/>
  <c r="H16" i="1" s="1"/>
  <c r="F17" i="1"/>
  <c r="G17" i="1" s="1"/>
  <c r="I17" i="1"/>
  <c r="H17" i="1" s="1"/>
  <c r="F18" i="1"/>
  <c r="G18" i="1" s="1"/>
  <c r="I18" i="1"/>
  <c r="H18" i="1" s="1"/>
  <c r="F19" i="1"/>
  <c r="G19" i="1" s="1"/>
  <c r="I19" i="1"/>
  <c r="H19" i="1" s="1"/>
  <c r="F20" i="1"/>
  <c r="G20" i="1" s="1"/>
  <c r="I20" i="1"/>
  <c r="H20" i="1" s="1"/>
  <c r="F21" i="1"/>
  <c r="G21" i="1" s="1"/>
  <c r="I21" i="1"/>
  <c r="H21" i="1" s="1"/>
  <c r="F22" i="1"/>
  <c r="G22" i="1" s="1"/>
  <c r="I22" i="1"/>
  <c r="H22" i="1" s="1"/>
  <c r="F23" i="1"/>
  <c r="G23" i="1" s="1"/>
  <c r="I23" i="1"/>
  <c r="H23" i="1" s="1"/>
  <c r="F24" i="1"/>
  <c r="G24" i="1" s="1"/>
  <c r="I24" i="1"/>
  <c r="H24" i="1" s="1"/>
  <c r="F25" i="1"/>
  <c r="G25" i="1" s="1"/>
  <c r="I25" i="1"/>
  <c r="H25" i="1" s="1"/>
  <c r="F26" i="1"/>
  <c r="G26" i="1" s="1"/>
  <c r="I26" i="1"/>
  <c r="H26" i="1" s="1"/>
  <c r="F27" i="1"/>
  <c r="G27" i="1" s="1"/>
  <c r="I27" i="1"/>
  <c r="H27" i="1" s="1"/>
  <c r="F28" i="1"/>
  <c r="G28" i="1" s="1"/>
  <c r="I28" i="1"/>
  <c r="H28" i="1"/>
  <c r="F29" i="1"/>
  <c r="G29" i="1" s="1"/>
  <c r="I29" i="1"/>
  <c r="H29" i="1" s="1"/>
  <c r="F30" i="1"/>
  <c r="G30" i="1" s="1"/>
  <c r="I30" i="1"/>
  <c r="H30" i="1" s="1"/>
  <c r="F31" i="1"/>
  <c r="G31" i="1" s="1"/>
  <c r="I31" i="1"/>
  <c r="H31" i="1" s="1"/>
  <c r="F32" i="1"/>
  <c r="G32" i="1" s="1"/>
  <c r="I32" i="1"/>
  <c r="H32" i="1" s="1"/>
  <c r="F33" i="1"/>
  <c r="G33" i="1" s="1"/>
  <c r="I33" i="1"/>
  <c r="H33" i="1" s="1"/>
  <c r="F34" i="1"/>
  <c r="G34" i="1" s="1"/>
  <c r="I34" i="1"/>
  <c r="H34" i="1" s="1"/>
  <c r="F35" i="1"/>
  <c r="G35" i="1" s="1"/>
  <c r="I35" i="1"/>
  <c r="H35" i="1" s="1"/>
  <c r="F36" i="1"/>
  <c r="G36" i="1" s="1"/>
  <c r="I36" i="1"/>
  <c r="H36" i="1" s="1"/>
  <c r="F37" i="1"/>
  <c r="G37" i="1" s="1"/>
  <c r="I37" i="1"/>
  <c r="H37" i="1" s="1"/>
  <c r="F38" i="1"/>
  <c r="G38" i="1" s="1"/>
  <c r="I38" i="1"/>
  <c r="H38" i="1" s="1"/>
  <c r="F39" i="1"/>
  <c r="G39" i="1" s="1"/>
  <c r="I39" i="1"/>
  <c r="H39" i="1" s="1"/>
  <c r="F40" i="1"/>
  <c r="G40" i="1" s="1"/>
  <c r="I40" i="1"/>
  <c r="H40" i="1" s="1"/>
  <c r="F41" i="1"/>
  <c r="G41" i="1" s="1"/>
  <c r="I41" i="1"/>
  <c r="H41" i="1" s="1"/>
  <c r="F42" i="1"/>
  <c r="G42" i="1" s="1"/>
  <c r="I42" i="1"/>
  <c r="H42" i="1" s="1"/>
  <c r="F43" i="1"/>
  <c r="G43" i="1" s="1"/>
  <c r="I43" i="1"/>
  <c r="H43" i="1" s="1"/>
  <c r="F44" i="1"/>
  <c r="G44" i="1" s="1"/>
  <c r="I44" i="1"/>
  <c r="H44" i="1"/>
  <c r="F45" i="1"/>
  <c r="G45" i="1" s="1"/>
  <c r="I45" i="1"/>
  <c r="H45" i="1" s="1"/>
  <c r="F46" i="1"/>
  <c r="G46" i="1" s="1"/>
  <c r="I46" i="1"/>
  <c r="H46" i="1" s="1"/>
  <c r="F47" i="1"/>
  <c r="G47" i="1" s="1"/>
  <c r="I47" i="1"/>
  <c r="H47" i="1" s="1"/>
  <c r="F48" i="1"/>
  <c r="G48" i="1" s="1"/>
  <c r="I48" i="1"/>
  <c r="H48" i="1" s="1"/>
  <c r="F49" i="1"/>
  <c r="G49" i="1" s="1"/>
  <c r="I49" i="1"/>
  <c r="H49" i="1" s="1"/>
  <c r="F50" i="1"/>
  <c r="G50" i="1" s="1"/>
  <c r="I50" i="1"/>
  <c r="H50" i="1" s="1"/>
  <c r="F51" i="1"/>
  <c r="G51" i="1" s="1"/>
  <c r="I51" i="1"/>
  <c r="H51" i="1" s="1"/>
  <c r="F52" i="1"/>
  <c r="G52" i="1" s="1"/>
  <c r="I52" i="1"/>
  <c r="H52" i="1" s="1"/>
  <c r="F53" i="1"/>
  <c r="G53" i="1" s="1"/>
  <c r="I53" i="1"/>
  <c r="H53" i="1" s="1"/>
  <c r="F54" i="1"/>
  <c r="G54" i="1" s="1"/>
  <c r="I54" i="1"/>
  <c r="H54" i="1" s="1"/>
  <c r="F55" i="1"/>
  <c r="G55" i="1" s="1"/>
  <c r="I55" i="1"/>
  <c r="H55" i="1" s="1"/>
  <c r="F56" i="1"/>
  <c r="G56" i="1" s="1"/>
  <c r="I56" i="1"/>
  <c r="H56" i="1" s="1"/>
  <c r="F57" i="1"/>
  <c r="G57" i="1" s="1"/>
  <c r="I57" i="1"/>
  <c r="H57" i="1" s="1"/>
  <c r="F58" i="1"/>
  <c r="G58" i="1" s="1"/>
  <c r="I58" i="1"/>
  <c r="H58" i="1" s="1"/>
  <c r="F59" i="1"/>
  <c r="G59" i="1" s="1"/>
  <c r="I59" i="1"/>
  <c r="H59" i="1" s="1"/>
  <c r="F60" i="1"/>
  <c r="G60" i="1" s="1"/>
  <c r="I60" i="1"/>
  <c r="H60" i="1"/>
  <c r="F61" i="1"/>
  <c r="G61" i="1" s="1"/>
  <c r="I61" i="1"/>
  <c r="H61" i="1" s="1"/>
  <c r="F62" i="1"/>
  <c r="G62" i="1" s="1"/>
  <c r="I62" i="1"/>
  <c r="H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I10" i="1"/>
  <c r="A10" i="1"/>
  <c r="A11" i="1" s="1"/>
  <c r="F11" i="1" s="1"/>
  <c r="G11" i="1" s="1"/>
  <c r="A13" i="1"/>
  <c r="F13" i="1" s="1"/>
  <c r="G13" i="1" s="1"/>
  <c r="A14" i="1"/>
  <c r="F14" i="1" s="1"/>
  <c r="G14" i="1" s="1"/>
  <c r="A15" i="1"/>
  <c r="F15" i="1" s="1"/>
  <c r="G15" i="1" s="1"/>
  <c r="A16" i="1"/>
  <c r="A17" i="1"/>
  <c r="A18" i="1"/>
  <c r="A19" i="1"/>
  <c r="A20" i="1"/>
  <c r="A21" i="1"/>
  <c r="A22" i="1"/>
  <c r="A23" i="1"/>
  <c r="A24" i="1"/>
  <c r="A25" i="1"/>
  <c r="A26" i="1"/>
  <c r="A27" i="1"/>
  <c r="A28" i="1"/>
  <c r="A29" i="1"/>
  <c r="A30" i="1"/>
  <c r="C11" i="1"/>
  <c r="C12" i="1"/>
  <c r="C13" i="1"/>
  <c r="C14" i="1"/>
  <c r="C15" i="1"/>
  <c r="C16" i="1"/>
  <c r="C17" i="1"/>
  <c r="C18" i="1"/>
  <c r="C19" i="1"/>
  <c r="C20" i="1"/>
  <c r="C21" i="1"/>
  <c r="C22" i="1"/>
  <c r="C10" i="1"/>
  <c r="F5" i="1"/>
  <c r="I21" i="2"/>
  <c r="K45" i="2"/>
  <c r="H21" i="2"/>
  <c r="J21" i="2"/>
  <c r="D17" i="2"/>
  <c r="D5" i="2"/>
  <c r="H15" i="1" l="1"/>
  <c r="H14" i="1"/>
  <c r="H13" i="1"/>
  <c r="H11" i="1"/>
  <c r="H10" i="1"/>
  <c r="A12" i="1"/>
  <c r="F12" i="1" s="1"/>
  <c r="G12" i="1" s="1"/>
  <c r="F10" i="1"/>
  <c r="G10" i="1" s="1"/>
  <c r="H12" i="1" l="1"/>
</calcChain>
</file>

<file path=xl/sharedStrings.xml><?xml version="1.0" encoding="utf-8"?>
<sst xmlns="http://schemas.openxmlformats.org/spreadsheetml/2006/main" count="244" uniqueCount="166">
  <si>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</si>
  <si>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</si>
  <si>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</si>
  <si>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</si>
  <si>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</si>
  <si>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</si>
  <si>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</si>
  <si>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</si>
  <si>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</si>
  <si>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</si>
  <si>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</si>
  <si>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</si>
  <si>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</si>
  <si>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</si>
  <si>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</si>
  <si>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</si>
  <si>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</si>
  <si>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</si>
  <si>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</si>
  <si>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</si>
  <si>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</si>
  <si>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</si>
  <si>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</si>
  <si>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</si>
  <si>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</si>
  <si>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</si>
  <si>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</si>
  <si>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</si>
  <si>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</si>
  <si>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</si>
  <si>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</si>
  <si>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</si>
  <si>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</si>
  <si>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</si>
  <si>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</si>
  <si>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</si>
  <si>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</si>
  <si>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</si>
  <si>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</si>
  <si>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</si>
  <si>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</si>
  <si>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</si>
  <si>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</si>
  <si>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</si>
  <si>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</si>
  <si>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</si>
  <si>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</si>
  <si>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</si>
  <si>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</si>
  <si>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</si>
  <si>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</si>
  <si>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</si>
  <si>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</si>
  <si>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</si>
  <si>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</si>
  <si>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</si>
  <si>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</si>
  <si>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</si>
  <si>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</si>
  <si>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</si>
  <si>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</si>
  <si>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</si>
  <si>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</si>
  <si>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</si>
  <si>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</si>
  <si>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</si>
  <si>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</si>
  <si>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</si>
  <si>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</si>
  <si>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</si>
  <si>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</si>
  <si>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</si>
  <si>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</si>
  <si>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</si>
  <si>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</si>
  <si>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</si>
  <si>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</si>
  <si>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</si>
  <si>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</si>
  <si>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</si>
  <si>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</si>
  <si>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</si>
  <si>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</si>
  <si>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</si>
  <si>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</si>
  <si>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</si>
  <si>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</si>
  <si>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</si>
  <si>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</si>
  <si>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</si>
  <si>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</si>
  <si>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</si>
  <si>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</si>
  <si>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</si>
  <si>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</si>
  <si>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</si>
  <si>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</si>
  <si>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</si>
  <si>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</si>
  <si>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</si>
  <si>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</si>
  <si>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</si>
  <si>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</si>
  <si>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</si>
  <si>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</si>
  <si>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</si>
  <si>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</si>
  <si>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</si>
  <si>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</si>
  <si>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</si>
  <si>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</si>
  <si>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</si>
  <si>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</si>
  <si>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</si>
  <si>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</si>
  <si>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</si>
  <si>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</si>
  <si>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</si>
  <si>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</si>
  <si>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</si>
  <si>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</si>
  <si>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</si>
  <si>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</si>
  <si>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</si>
  <si>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</si>
  <si>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</si>
  <si>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</si>
  <si>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</si>
  <si>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</si>
  <si>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</si>
  <si>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</si>
  <si>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</si>
  <si>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</si>
  <si>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</si>
  <si>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</si>
  <si>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</si>
  <si>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</si>
  <si>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</si>
  <si>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</si>
  <si>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</si>
  <si>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</si>
  <si>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</si>
  <si>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</si>
  <si>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</si>
  <si>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</si>
  <si>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</si>
  <si>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Fotografía</t>
  </si>
  <si>
    <t>Horizontal</t>
  </si>
  <si>
    <t>F6b</t>
  </si>
  <si>
    <t>La literatura precolombina, de la Conquista y de la Colonia</t>
  </si>
  <si>
    <t>Marco Cardona Giraldo</t>
  </si>
  <si>
    <t>Cuaderno de Estudio</t>
  </si>
  <si>
    <t>LE_09_01_CO</t>
  </si>
  <si>
    <t>http://commons.wikimedia.org/wiki/File:Altar_Q_at_Cop%C3%A1n,_Honduras.jpg</t>
  </si>
  <si>
    <t>Fotografía horizontal del Altar Q, de las ruinas de Copán</t>
  </si>
  <si>
    <t>http://commons.wikimedia.org/wiki/File:Peru_Machu_Picchu_Sunrise.jpg</t>
  </si>
  <si>
    <t>Vertical</t>
  </si>
  <si>
    <t>Fotografía del Santuario de Machu Picchu.</t>
  </si>
  <si>
    <t>http://commons.wikimedia.org/wiki/File:Musee_National_Anthropologie-Calendrier_Aztec.jpg</t>
  </si>
  <si>
    <t>Fotografía de la Piedra del Sol azteca.</t>
  </si>
  <si>
    <t>http://commons.wikimedia.org/wiki/File:2013-12-24_Xochipilli_00_anagoria.JPG</t>
  </si>
  <si>
    <t>Fotografía de la escultura del dios Xochipilli.</t>
  </si>
  <si>
    <t>http://commons.wikimedia.org/wiki/File:POMA0392v.jpg</t>
  </si>
  <si>
    <t>Imagen de ilustración de Guamán Poma de Ayala sobre la ejecución del Inca Atahualpa.</t>
  </si>
  <si>
    <t>http://commons.wikimedia.org/wiki/File:An%C3%B3nimo_-_La_Virgen_del_Cerro,_1720.jpg</t>
  </si>
  <si>
    <t>Virgen del Cerro, Potosí, Bolivia (Pintura anónima del siglo XVIII).</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</si>
</sst>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3"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9"/>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auto="1"/>
      </right>
      <top style="thin">
        <color auto="1"/>
      </top>
      <bottom style="thin">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4">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7" fillId="0" borderId="5" xfId="0" applyFont="1" applyBorder="1" applyAlignment="1">
      <alignment vertical="center" wrapText="1"/>
    </xf>
    <xf numFmtId="0" fontId="6" fillId="0" borderId="5" xfId="0" applyFont="1" applyFill="1" applyBorder="1" applyAlignment="1">
      <alignment horizontal="left" vertical="center" wrapText="1"/>
    </xf>
    <xf numFmtId="0" fontId="3" fillId="5" borderId="13" xfId="0" applyFont="1" applyFill="1" applyBorder="1" applyAlignment="1">
      <alignment horizontal="center" vertical="center"/>
    </xf>
    <xf numFmtId="0" fontId="8" fillId="0" borderId="5" xfId="0" applyFont="1" applyBorder="1" applyAlignment="1">
      <alignment wrapText="1"/>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4" fillId="0" borderId="0" xfId="0" applyFont="1" applyBorder="1"/>
    <xf numFmtId="0" fontId="14" fillId="0" borderId="5" xfId="0" applyFont="1" applyBorder="1"/>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Fill="1" applyBorder="1" applyAlignment="1">
      <alignment vertical="center"/>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lignment horizontal="center"/>
    </xf>
    <xf numFmtId="164" fontId="9" fillId="0" borderId="26" xfId="0" applyNumberFormat="1" applyFont="1" applyBorder="1" applyAlignment="1">
      <alignment horizontal="center"/>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24" xfId="0" applyFont="1" applyFill="1" applyBorder="1" applyAlignment="1">
      <alignment horizontal="center"/>
    </xf>
    <xf numFmtId="0" fontId="2" fillId="0" borderId="3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7" borderId="0" xfId="0" applyFont="1" applyFill="1" applyAlignment="1">
      <alignment horizontal="center" vertical="center" wrapText="1"/>
    </xf>
    <xf numFmtId="0" fontId="15" fillId="8" borderId="0" xfId="0" applyFont="1" applyFill="1" applyAlignment="1">
      <alignment horizontal="center" vertical="center" wrapText="1"/>
    </xf>
    <xf numFmtId="0" fontId="14" fillId="0" borderId="5" xfId="0" applyFont="1" applyBorder="1" applyAlignment="1">
      <alignment wrapText="1"/>
    </xf>
    <xf numFmtId="0" fontId="22" fillId="0" borderId="5" xfId="0" applyFont="1" applyBorder="1" applyAlignment="1">
      <alignment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2" sqref="C2:D2"/>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6"/>
      <c r="I1" s="56"/>
      <c r="J1" s="16"/>
      <c r="K1" s="16"/>
    </row>
    <row r="2" spans="1:16" ht="15.75" x14ac:dyDescent="0.25">
      <c r="A2" s="1"/>
      <c r="B2" s="3" t="s">
        <v>0</v>
      </c>
      <c r="C2" s="86" t="s">
        <v>25</v>
      </c>
      <c r="D2" s="87"/>
      <c r="F2" s="79" t="s">
        <v>1</v>
      </c>
      <c r="G2" s="80"/>
      <c r="H2" s="56"/>
      <c r="I2" s="56"/>
      <c r="J2" s="16"/>
    </row>
    <row r="3" spans="1:16" ht="15.75" x14ac:dyDescent="0.25">
      <c r="A3" s="1"/>
      <c r="B3" s="4" t="s">
        <v>9</v>
      </c>
      <c r="C3" s="88">
        <v>9</v>
      </c>
      <c r="D3" s="89"/>
      <c r="F3" s="81"/>
      <c r="G3" s="82"/>
      <c r="H3" s="56"/>
      <c r="I3" s="56"/>
      <c r="J3" s="16"/>
    </row>
    <row r="4" spans="1:16" ht="16.5" x14ac:dyDescent="0.3">
      <c r="A4" s="1"/>
      <c r="B4" s="4" t="s">
        <v>55</v>
      </c>
      <c r="C4" s="90" t="s">
        <v>149</v>
      </c>
      <c r="D4" s="91"/>
      <c r="E4" s="5"/>
      <c r="F4" s="55" t="s">
        <v>56</v>
      </c>
      <c r="G4" s="54" t="s">
        <v>151</v>
      </c>
      <c r="H4" s="56"/>
      <c r="I4" s="56"/>
      <c r="J4" s="16"/>
      <c r="K4" s="16"/>
    </row>
    <row r="5" spans="1:16" ht="16.5" thickBot="1" x14ac:dyDescent="0.3">
      <c r="A5" s="1"/>
      <c r="B5" s="6" t="s">
        <v>2</v>
      </c>
      <c r="C5" s="92" t="s">
        <v>150</v>
      </c>
      <c r="D5" s="93"/>
      <c r="E5" s="5"/>
      <c r="F5" s="53" t="str">
        <f>IF(G4="Recurso","Motor del recurso","")</f>
        <v/>
      </c>
      <c r="G5" s="53" t="s">
        <v>148</v>
      </c>
      <c r="H5" s="56"/>
      <c r="I5" s="77"/>
      <c r="J5" s="16"/>
      <c r="K5" s="16"/>
    </row>
    <row r="6" spans="1:16" ht="16.5" thickBot="1" x14ac:dyDescent="0.3">
      <c r="A6" s="1"/>
      <c r="B6" s="1"/>
      <c r="C6" s="1"/>
      <c r="D6" s="1"/>
      <c r="E6" s="7"/>
      <c r="F6" s="1"/>
      <c r="G6" s="1"/>
      <c r="H6" s="56"/>
      <c r="I6" s="56"/>
      <c r="J6" s="16"/>
      <c r="K6" s="16"/>
    </row>
    <row r="7" spans="1:16" ht="15" customHeight="1" x14ac:dyDescent="0.25">
      <c r="A7" s="1"/>
      <c r="B7" s="40" t="s">
        <v>41</v>
      </c>
      <c r="C7" s="8" t="s">
        <v>152</v>
      </c>
      <c r="D7" s="39" t="s">
        <v>40</v>
      </c>
      <c r="F7" s="1"/>
      <c r="G7" s="1"/>
      <c r="H7" s="1"/>
      <c r="I7" s="1"/>
      <c r="J7" s="16"/>
      <c r="K7" s="16"/>
    </row>
    <row r="8" spans="1:16" s="9" customFormat="1" ht="16.5" thickBot="1" x14ac:dyDescent="0.3">
      <c r="A8" s="10"/>
      <c r="B8" s="10"/>
      <c r="C8" s="10"/>
      <c r="D8" s="11"/>
      <c r="E8" s="11"/>
      <c r="F8" s="83" t="s">
        <v>63</v>
      </c>
      <c r="G8" s="84"/>
      <c r="H8" s="84"/>
      <c r="I8" s="85"/>
      <c r="J8" s="18"/>
      <c r="K8" s="12"/>
      <c r="L8" s="2"/>
      <c r="M8" s="2"/>
      <c r="N8" s="2"/>
      <c r="O8" s="2"/>
      <c r="P8" s="2"/>
    </row>
    <row r="9" spans="1:16" ht="26.25" thickBot="1" x14ac:dyDescent="0.3">
      <c r="A9" s="36" t="s">
        <v>3</v>
      </c>
      <c r="B9" s="25" t="s">
        <v>10</v>
      </c>
      <c r="C9" s="24" t="s">
        <v>4</v>
      </c>
      <c r="D9" s="24" t="s">
        <v>5</v>
      </c>
      <c r="E9" s="24" t="s">
        <v>6</v>
      </c>
      <c r="F9" s="76" t="s">
        <v>62</v>
      </c>
      <c r="G9" s="76" t="s">
        <v>60</v>
      </c>
      <c r="H9" s="76" t="s">
        <v>61</v>
      </c>
      <c r="I9" s="76" t="s">
        <v>138</v>
      </c>
      <c r="J9" s="25" t="s">
        <v>7</v>
      </c>
      <c r="K9" s="26" t="s">
        <v>8</v>
      </c>
    </row>
    <row r="10" spans="1:16" s="12" customFormat="1" ht="54" x14ac:dyDescent="0.25">
      <c r="A10" s="13" t="str">
        <f>IF(OR(B10&lt;&gt;"",J10&lt;&gt;""),"IMG01","")</f>
        <v>IMG01</v>
      </c>
      <c r="B10" s="27" t="s">
        <v>153</v>
      </c>
      <c r="C10" s="27" t="str">
        <f>IF(OR(B10&lt;&gt;"",J10&lt;&gt;""),IF($G$4="Recurso",CONCATENATE($G$4," ",$G$5),$G$4),"")</f>
        <v>Cuaderno de Estudio</v>
      </c>
      <c r="D10" s="14" t="s">
        <v>146</v>
      </c>
      <c r="E10" s="14" t="s">
        <v>147</v>
      </c>
      <c r="F10" s="14" t="str">
        <f>IF(OR(B10&lt;&gt;"",J10&lt;&gt;""),CONCATENATE($C$7,"_",$A10,IF($G$4="Cuaderno de Estudio","_small",CONCATENATE(IF(I10="","","n"),IF(LEFT($G$5,1)="F",".jpg",".png")))),"")</f>
        <v>LE_09_01_CO_IMG01_small</v>
      </c>
      <c r="G10" s="14" t="str">
        <f>IF(F10&lt;&gt;"",IF($G$4="Recurso",IF(LEFT($G$5,1)="M",VLOOKUP($G$5,'Definición técnica de imagenes'!$A$3:$G$17,5,FALSE),IF($G$5="F1",'Definición técnica de imagenes'!$E$15,'Definición técnica de imagenes'!$F$13)),'Definición técnica de imagenes'!$E$16),"")</f>
        <v>526 x 370 px</v>
      </c>
      <c r="H10" s="14" t="str">
        <f>IF(I10&lt;&gt;"",IF(OR(B10&lt;&gt;"",J10&lt;&gt;""),CONCATENATE($C$7,"_",$A10,IF($G$4="Cuaderno de Estudio","_zoom",CONCATENATE("a",IF(LEFT($G$5,1)="F",".jpg",".png")))),""),"")</f>
        <v>LE_09_01_CO_IMG01_zoom</v>
      </c>
      <c r="I10" s="14" t="str">
        <f>IF(OR(B10&lt;&gt;"",J10&lt;&gt;""),IF($G$4="Recurso",IF(LEFT($G$5,1)="M",VLOOKUP($G$5,'Definición técnica de imagenes'!$A$3:$G$17,6,FALSE),IF($G$5="F1","","")),'Definición técnica de imagenes'!$F$16),"")</f>
        <v>800 x 600 px</v>
      </c>
      <c r="J10" s="14" t="s">
        <v>154</v>
      </c>
      <c r="K10" s="19"/>
    </row>
    <row r="11" spans="1:16" s="12" customFormat="1" ht="43.5" customHeight="1" x14ac:dyDescent="0.25">
      <c r="A11" s="13" t="str">
        <f>IF(OR(B11&lt;&gt;"",J11&lt;&gt;""),CONCATENATE(LEFT(A10,3),IF(MID(A10,4,2)+1&lt;10,CONCATENATE("0",MID(A10,4,2)+1))),"")</f>
        <v>IMG02</v>
      </c>
      <c r="B11" s="28" t="s">
        <v>155</v>
      </c>
      <c r="C11" s="27" t="str">
        <f t="shared" ref="C11:C22" si="0">IF(OR(B11&lt;&gt;"",J11&lt;&gt;""),IF($G$4="Recurso",CONCATENATE($G$4," ",$G$5),$G$4),"")</f>
        <v>Cuaderno de Estudio</v>
      </c>
      <c r="D11" s="14" t="s">
        <v>146</v>
      </c>
      <c r="E11" s="14" t="s">
        <v>156</v>
      </c>
      <c r="F11" s="14" t="str">
        <f t="shared" ref="F11:F74" si="1">IF(OR(B11&lt;&gt;"",J11&lt;&gt;""),CONCATENATE($C$7,"_",$A11,IF($G$4="Cuaderno de Estudio","_small",CONCATENATE(IF(I11="","","n"),IF(LEFT($G$5,1)="F",".jpg",".png")))),"")</f>
        <v>LE_09_01_CO_IMG02_small</v>
      </c>
      <c r="G11" s="14" t="str">
        <f>IF(F11&lt;&gt;"",IF($G$4="Recurso",IF(LEFT($G$5,1)="M",VLOOKUP($G$5,'Definición técnica de imagenes'!$A$3:$G$17,5,FALSE),IF($G$5="F1",'Definición técnica de imagenes'!$E$15,'Definición técnica de imagenes'!$F$13)),'Definición técnica de imagenes'!$E$16),"")</f>
        <v>526 x 370 px</v>
      </c>
      <c r="H11" s="14" t="str">
        <f t="shared" ref="H11:H74" si="2">IF(I11&lt;&gt;"",IF(OR(B11&lt;&gt;"",J11&lt;&gt;""),CONCATENATE($C$7,"_",$A11,IF($G$4="Cuaderno de Estudio","_zoom",CONCATENATE("a",IF(LEFT($G$5,1)="F",".jpg",".png")))),""),"")</f>
        <v>LE_09_01_CO_IMG02_zoom</v>
      </c>
      <c r="I11" s="14" t="str">
        <f>IF(OR(B11&lt;&gt;"",J11&lt;&gt;""),IF($G$4="Recurso",IF(LEFT($G$5,1)="M",VLOOKUP($G$5,'Definición técnica de imagenes'!$A$3:$G$17,6,FALSE),IF($G$5="F1","","")),'Definición técnica de imagenes'!$F$16),"")</f>
        <v>800 x 600 px</v>
      </c>
      <c r="J11" s="112" t="s">
        <v>157</v>
      </c>
      <c r="K11" s="15"/>
    </row>
    <row r="12" spans="1:16" s="12" customFormat="1" ht="54" x14ac:dyDescent="0.25">
      <c r="A12" s="13" t="str">
        <f t="shared" ref="A12:A30" si="3">IF(OR(B12&lt;&gt;"",J12&lt;&gt;""),CONCATENATE(LEFT(A11,3),IF(MID(A11,4,2)+1&lt;10,CONCATENATE("0",MID(A11,4,2)+1))),"")</f>
        <v>IMG03</v>
      </c>
      <c r="B12" s="29" t="s">
        <v>158</v>
      </c>
      <c r="C12" s="27" t="str">
        <f t="shared" si="0"/>
        <v>Cuaderno de Estudio</v>
      </c>
      <c r="D12" s="14" t="s">
        <v>146</v>
      </c>
      <c r="E12" s="14" t="s">
        <v>147</v>
      </c>
      <c r="F12" s="14" t="str">
        <f t="shared" si="1"/>
        <v>LE_09_01_CO_IMG03_small</v>
      </c>
      <c r="G12" s="14" t="str">
        <f>IF(F12&lt;&gt;"",IF($G$4="Recurso",IF(LEFT($G$5,1)="M",VLOOKUP($G$5,'Definición técnica de imagenes'!$A$3:$G$17,5,FALSE),IF($G$5="F1",'Definición técnica de imagenes'!$E$15,'Definición técnica de imagenes'!$F$13)),'Definición técnica de imagenes'!$E$16),"")</f>
        <v>526 x 370 px</v>
      </c>
      <c r="H12" s="14" t="str">
        <f t="shared" si="2"/>
        <v>LE_09_01_CO_IMG03_zoom</v>
      </c>
      <c r="I12" s="14" t="str">
        <f>IF(OR(B12&lt;&gt;"",J12&lt;&gt;""),IF($G$4="Recurso",IF(LEFT($G$5,1)="M",VLOOKUP($G$5,'Definición técnica de imagenes'!$A$3:$G$17,6,FALSE),IF($G$5="F1","","")),'Definición técnica de imagenes'!$F$16),"")</f>
        <v>800 x 600 px</v>
      </c>
      <c r="J12" s="112" t="s">
        <v>159</v>
      </c>
      <c r="K12" s="19"/>
    </row>
    <row r="13" spans="1:16" s="12" customFormat="1" ht="54" x14ac:dyDescent="0.25">
      <c r="A13" s="13" t="str">
        <f t="shared" si="3"/>
        <v>IMG04</v>
      </c>
      <c r="B13" s="28" t="s">
        <v>160</v>
      </c>
      <c r="C13" s="27" t="str">
        <f t="shared" si="0"/>
        <v>Cuaderno de Estudio</v>
      </c>
      <c r="D13" s="14" t="s">
        <v>146</v>
      </c>
      <c r="E13" s="14" t="s">
        <v>156</v>
      </c>
      <c r="F13" s="14" t="str">
        <f t="shared" si="1"/>
        <v>LE_09_01_CO_IMG04_small</v>
      </c>
      <c r="G13" s="14" t="str">
        <f>IF(F13&lt;&gt;"",IF($G$4="Recurso",IF(LEFT($G$5,1)="M",VLOOKUP($G$5,'Definición técnica de imagenes'!$A$3:$G$17,5,FALSE),IF($G$5="F1",'Definición técnica de imagenes'!$E$15,'Definición técnica de imagenes'!$F$13)),'Definición técnica de imagenes'!$E$16),"")</f>
        <v>526 x 370 px</v>
      </c>
      <c r="H13" s="14" t="str">
        <f t="shared" si="2"/>
        <v>LE_09_01_CO_IMG04_zoom</v>
      </c>
      <c r="I13" s="14" t="str">
        <f>IF(OR(B13&lt;&gt;"",J13&lt;&gt;""),IF($G$4="Recurso",IF(LEFT($G$5,1)="M",VLOOKUP($G$5,'Definición técnica de imagenes'!$A$3:$G$17,6,FALSE),IF($G$5="F1","","")),'Definición técnica de imagenes'!$F$16),"")</f>
        <v>800 x 600 px</v>
      </c>
      <c r="J13" s="112" t="s">
        <v>161</v>
      </c>
      <c r="K13" s="19"/>
    </row>
    <row r="14" spans="1:16" s="12" customFormat="1" ht="40.5" x14ac:dyDescent="0.25">
      <c r="A14" s="13" t="str">
        <f t="shared" si="3"/>
        <v>IMG05</v>
      </c>
      <c r="B14" s="28" t="s">
        <v>162</v>
      </c>
      <c r="C14" s="27" t="str">
        <f t="shared" si="0"/>
        <v>Cuaderno de Estudio</v>
      </c>
      <c r="D14" s="14" t="s">
        <v>146</v>
      </c>
      <c r="E14" s="14" t="s">
        <v>156</v>
      </c>
      <c r="F14" s="14" t="str">
        <f t="shared" si="1"/>
        <v>LE_09_01_CO_IMG05_small</v>
      </c>
      <c r="G14" s="14" t="str">
        <f>IF(F14&lt;&gt;"",IF($G$4="Recurso",IF(LEFT($G$5,1)="M",VLOOKUP($G$5,'Definición técnica de imagenes'!$A$3:$G$17,5,FALSE),IF($G$5="F1",'Definición técnica de imagenes'!$E$15,'Definición técnica de imagenes'!$F$13)),'Definición técnica de imagenes'!$E$16),"")</f>
        <v>526 x 370 px</v>
      </c>
      <c r="H14" s="14" t="str">
        <f t="shared" si="2"/>
        <v>LE_09_01_CO_IMG05_zoom</v>
      </c>
      <c r="I14" s="14" t="str">
        <f>IF(OR(B14&lt;&gt;"",J14&lt;&gt;""),IF($G$4="Recurso",IF(LEFT($G$5,1)="M",VLOOKUP($G$5,'Definición técnica de imagenes'!$A$3:$G$17,6,FALSE),IF($G$5="F1","","")),'Definición técnica de imagenes'!$F$16),"")</f>
        <v>800 x 600 px</v>
      </c>
      <c r="J14" s="112" t="s">
        <v>163</v>
      </c>
      <c r="K14" s="19"/>
    </row>
    <row r="15" spans="1:16" s="12" customFormat="1" ht="67.5" x14ac:dyDescent="0.25">
      <c r="A15" s="13" t="str">
        <f t="shared" si="3"/>
        <v>IMG06</v>
      </c>
      <c r="B15" s="28" t="s">
        <v>164</v>
      </c>
      <c r="C15" s="27" t="str">
        <f t="shared" si="0"/>
        <v>Cuaderno de Estudio</v>
      </c>
      <c r="D15" s="14" t="s">
        <v>146</v>
      </c>
      <c r="E15" s="14" t="s">
        <v>156</v>
      </c>
      <c r="F15" s="14" t="str">
        <f t="shared" si="1"/>
        <v>LE_09_01_CO_IMG06_small</v>
      </c>
      <c r="G15" s="14" t="str">
        <f>IF(F15&lt;&gt;"",IF($G$4="Recurso",IF(LEFT($G$5,1)="M",VLOOKUP($G$5,'Definición técnica de imagenes'!$A$3:$G$17,5,FALSE),IF($G$5="F1",'Definición técnica de imagenes'!$E$15,'Definición técnica de imagenes'!$F$13)),'Definición técnica de imagenes'!$E$16),"")</f>
        <v>526 x 370 px</v>
      </c>
      <c r="H15" s="14" t="str">
        <f t="shared" si="2"/>
        <v>LE_09_01_CO_IMG06_zoom</v>
      </c>
      <c r="I15" s="14" t="str">
        <f>IF(OR(B15&lt;&gt;"",J15&lt;&gt;""),IF($G$4="Recurso",IF(LEFT($G$5,1)="M",VLOOKUP($G$5,'Definición técnica de imagenes'!$A$3:$G$17,6,FALSE),IF($G$5="F1","","")),'Definición técnica de imagenes'!$F$16),"")</f>
        <v>800 x 600 px</v>
      </c>
      <c r="J15" s="113" t="s">
        <v>165</v>
      </c>
      <c r="K15" s="21"/>
    </row>
    <row r="16" spans="1:16" s="12" customFormat="1" ht="14.25" x14ac:dyDescent="0.3">
      <c r="A16" s="13" t="str">
        <f t="shared" si="3"/>
        <v/>
      </c>
      <c r="B16" s="28"/>
      <c r="C16" s="27" t="str">
        <f t="shared" si="0"/>
        <v/>
      </c>
      <c r="D16" s="14"/>
      <c r="E16" s="14"/>
      <c r="F16" s="14" t="str">
        <f t="shared" si="1"/>
        <v/>
      </c>
      <c r="G16" s="14" t="str">
        <f>IF(F16&lt;&gt;"",IF($G$4="Recurso",IF(LEFT($G$5,1)="M",VLOOKUP($G$5,'Definición técnica de imagenes'!$A$3:$G$17,5,FALSE),IF($G$5="F1",'Definición técnica de imagenes'!$E$15,'Definición técnica de imagenes'!$F$13)),'Definición técnica de imagenes'!$E$16),"")</f>
        <v/>
      </c>
      <c r="H16" s="14" t="str">
        <f t="shared" si="2"/>
        <v/>
      </c>
      <c r="I16" s="14" t="str">
        <f>IF(OR(B16&lt;&gt;"",J16&lt;&gt;""),IF($G$4="Recurso",IF(LEFT($G$5,1)="M",VLOOKUP($G$5,'Definición técnica de imagenes'!$A$3:$G$17,6,FALSE),IF($G$5="F1","","")),'Definición técnica de imagenes'!$F$16),"")</f>
        <v/>
      </c>
      <c r="J16" s="34"/>
      <c r="K16" s="37"/>
    </row>
    <row r="17" spans="1:11" s="12" customFormat="1" x14ac:dyDescent="0.25">
      <c r="A17" s="13" t="str">
        <f t="shared" si="3"/>
        <v/>
      </c>
      <c r="B17" s="28"/>
      <c r="C17" s="27" t="str">
        <f t="shared" si="0"/>
        <v/>
      </c>
      <c r="D17" s="14"/>
      <c r="E17" s="14"/>
      <c r="F17" s="14" t="str">
        <f t="shared" si="1"/>
        <v/>
      </c>
      <c r="G17" s="14" t="str">
        <f>IF(F17&lt;&gt;"",IF($G$4="Recurso",IF(LEFT($G$5,1)="M",VLOOKUP($G$5,'Definición técnica de imagenes'!$A$3:$G$17,5,FALSE),IF($G$5="F1",'Definición técnica de imagenes'!$E$15,'Definición técnica de imagenes'!$F$13)),'Definición técnica de imagenes'!$E$16),"")</f>
        <v/>
      </c>
      <c r="H17" s="14" t="str">
        <f t="shared" si="2"/>
        <v/>
      </c>
      <c r="I17" s="14" t="str">
        <f>IF(OR(B17&lt;&gt;"",J17&lt;&gt;""),IF($G$4="Recurso",IF(LEFT($G$5,1)="M",VLOOKUP($G$5,'Definición técnica de imagenes'!$A$3:$G$17,6,FALSE),IF($G$5="F1","","")),'Definición técnica de imagenes'!$F$16),"")</f>
        <v/>
      </c>
      <c r="J17" s="21"/>
      <c r="K17" s="21"/>
    </row>
    <row r="18" spans="1:11" s="12" customFormat="1" x14ac:dyDescent="0.25">
      <c r="A18" s="13" t="str">
        <f t="shared" si="3"/>
        <v/>
      </c>
      <c r="B18" s="28"/>
      <c r="C18" s="27" t="str">
        <f t="shared" si="0"/>
        <v/>
      </c>
      <c r="D18" s="14"/>
      <c r="E18" s="14"/>
      <c r="F18" s="14" t="str">
        <f t="shared" si="1"/>
        <v/>
      </c>
      <c r="G18" s="14" t="str">
        <f>IF(F18&lt;&gt;"",IF($G$4="Recurso",IF(LEFT($G$5,1)="M",VLOOKUP($G$5,'Definición técnica de imagenes'!$A$3:$G$17,5,FALSE),IF($G$5="F1",'Definición técnica de imagenes'!$E$15,'Definición técnica de imagenes'!$F$13)),'Definición técnica de imagenes'!$E$16),"")</f>
        <v/>
      </c>
      <c r="H18" s="14" t="str">
        <f t="shared" si="2"/>
        <v/>
      </c>
      <c r="I18" s="14" t="str">
        <f>IF(OR(B18&lt;&gt;"",J18&lt;&gt;""),IF($G$4="Recurso",IF(LEFT($G$5,1)="M",VLOOKUP($G$5,'Definición técnica de imagenes'!$A$3:$G$17,6,FALSE),IF($G$5="F1","","")),'Definición técnica de imagenes'!$F$16),"")</f>
        <v/>
      </c>
      <c r="J18" s="21"/>
      <c r="K18" s="21"/>
    </row>
    <row r="19" spans="1:11" s="12" customFormat="1" ht="14.25" x14ac:dyDescent="0.3">
      <c r="A19" s="13" t="str">
        <f t="shared" si="3"/>
        <v/>
      </c>
      <c r="B19" s="35"/>
      <c r="C19" s="27" t="str">
        <f t="shared" si="0"/>
        <v/>
      </c>
      <c r="D19" s="14"/>
      <c r="E19" s="14"/>
      <c r="F19" s="14" t="str">
        <f t="shared" si="1"/>
        <v/>
      </c>
      <c r="G19" s="14" t="str">
        <f>IF(F19&lt;&gt;"",IF($G$4="Recurso",IF(LEFT($G$5,1)="M",VLOOKUP($G$5,'Definición técnica de imagenes'!$A$3:$G$17,5,FALSE),IF($G$5="F1",'Definición técnica de imagenes'!$E$15,'Definición técnica de imagenes'!$F$13)),'Definición técnica de imagenes'!$E$16),"")</f>
        <v/>
      </c>
      <c r="H19" s="14" t="str">
        <f t="shared" si="2"/>
        <v/>
      </c>
      <c r="I19" s="14" t="str">
        <f>IF(OR(B19&lt;&gt;"",J19&lt;&gt;""),IF($G$4="Recurso",IF(LEFT($G$5,1)="M",VLOOKUP($G$5,'Definición técnica de imagenes'!$A$3:$G$17,6,FALSE),IF($G$5="F1","","")),'Definición técnica de imagenes'!$F$16),"")</f>
        <v/>
      </c>
      <c r="J19" s="34"/>
      <c r="K19" s="37"/>
    </row>
    <row r="20" spans="1:11" s="12" customFormat="1" x14ac:dyDescent="0.25">
      <c r="A20" s="13" t="str">
        <f t="shared" si="3"/>
        <v/>
      </c>
      <c r="B20" s="28"/>
      <c r="C20" s="27" t="str">
        <f t="shared" si="0"/>
        <v/>
      </c>
      <c r="D20" s="14"/>
      <c r="E20" s="14"/>
      <c r="F20" s="14" t="str">
        <f t="shared" si="1"/>
        <v/>
      </c>
      <c r="G20" s="14" t="str">
        <f>IF(F20&lt;&gt;"",IF($G$4="Recurso",IF(LEFT($G$5,1)="M",VLOOKUP($G$5,'Definición técnica de imagenes'!$A$3:$G$17,5,FALSE),IF($G$5="F1",'Definición técnica de imagenes'!$E$15,'Definición técnica de imagenes'!$F$13)),'Definición técnica de imagenes'!$E$16),"")</f>
        <v/>
      </c>
      <c r="H20" s="14" t="str">
        <f t="shared" si="2"/>
        <v/>
      </c>
      <c r="I20" s="14" t="str">
        <f>IF(OR(B20&lt;&gt;"",J20&lt;&gt;""),IF($G$4="Recurso",IF(LEFT($G$5,1)="M",VLOOKUP($G$5,'Definición técnica de imagenes'!$A$3:$G$17,6,FALSE),IF($G$5="F1","","")),'Definición técnica de imagenes'!$F$16),"")</f>
        <v/>
      </c>
      <c r="J20" s="19"/>
      <c r="K20" s="21"/>
    </row>
    <row r="21" spans="1:11" s="12" customFormat="1" x14ac:dyDescent="0.25">
      <c r="A21" s="13" t="str">
        <f t="shared" si="3"/>
        <v/>
      </c>
      <c r="B21" s="30"/>
      <c r="C21" s="27" t="str">
        <f t="shared" si="0"/>
        <v/>
      </c>
      <c r="D21" s="14"/>
      <c r="E21" s="14"/>
      <c r="F21" s="14" t="str">
        <f t="shared" si="1"/>
        <v/>
      </c>
      <c r="G21" s="14" t="str">
        <f>IF(F21&lt;&gt;"",IF($G$4="Recurso",IF(LEFT($G$5,1)="M",VLOOKUP($G$5,'Definición técnica de imagenes'!$A$3:$G$17,5,FALSE),IF($G$5="F1",'Definición técnica de imagenes'!$E$15,'Definición técnica de imagenes'!$F$13)),'Definición técnica de imagenes'!$E$16),"")</f>
        <v/>
      </c>
      <c r="H21" s="14" t="str">
        <f t="shared" si="2"/>
        <v/>
      </c>
      <c r="I21" s="14" t="str">
        <f>IF(OR(B21&lt;&gt;"",J21&lt;&gt;""),IF($G$4="Recurso",IF(LEFT($G$5,1)="M",VLOOKUP($G$5,'Definición técnica de imagenes'!$A$3:$G$17,6,FALSE),IF($G$5="F1","","")),'Definición técnica de imagenes'!$F$16),"")</f>
        <v/>
      </c>
      <c r="J21" s="21"/>
      <c r="K21" s="21"/>
    </row>
    <row r="22" spans="1:11" s="12" customFormat="1" x14ac:dyDescent="0.25">
      <c r="A22" s="13" t="str">
        <f t="shared" si="3"/>
        <v/>
      </c>
      <c r="B22" s="31"/>
      <c r="C22" s="27" t="str">
        <f t="shared" si="0"/>
        <v/>
      </c>
      <c r="D22" s="14"/>
      <c r="E22" s="14"/>
      <c r="F22" s="14" t="str">
        <f t="shared" si="1"/>
        <v/>
      </c>
      <c r="G22" s="14" t="str">
        <f>IF(F22&lt;&gt;"",IF($G$4="Recurso",IF(LEFT($G$5,1)="M",VLOOKUP($G$5,'Definición técnica de imagenes'!$A$3:$G$17,5,FALSE),IF($G$5="F1",'Definición técnica de imagenes'!$E$15,'Definición técnica de imagenes'!$F$13)),'Definición técnica de imagenes'!$E$16),"")</f>
        <v/>
      </c>
      <c r="H22" s="14" t="str">
        <f t="shared" si="2"/>
        <v/>
      </c>
      <c r="I22" s="14" t="str">
        <f>IF(OR(B22&lt;&gt;"",J22&lt;&gt;""),IF($G$4="Recurso",IF(LEFT($G$5,1)="M",VLOOKUP($G$5,'Definición técnica de imagenes'!$A$3:$G$17,6,FALSE),IF($G$5="F1","","")),'Definición técnica de imagenes'!$F$16),"")</f>
        <v/>
      </c>
      <c r="J22" s="14"/>
      <c r="K22" s="20"/>
    </row>
    <row r="23" spans="1:11" s="12" customFormat="1" x14ac:dyDescent="0.25">
      <c r="A23" s="13" t="str">
        <f t="shared" si="3"/>
        <v/>
      </c>
      <c r="B23" s="28"/>
      <c r="C23" s="28"/>
      <c r="D23" s="14"/>
      <c r="E23" s="14"/>
      <c r="F23" s="14" t="str">
        <f t="shared" si="1"/>
        <v/>
      </c>
      <c r="G23" s="14" t="str">
        <f>IF(F23&lt;&gt;"",IF($G$4="Recurso",IF(LEFT($G$5,1)="M",VLOOKUP($G$5,'Definición técnica de imagenes'!$A$3:$G$17,5,FALSE),IF($G$5="F1",'Definición técnica de imagenes'!$E$15,'Definición técnica de imagenes'!$F$13)),'Definición técnica de imagenes'!$E$16),"")</f>
        <v/>
      </c>
      <c r="H23" s="14" t="str">
        <f t="shared" si="2"/>
        <v/>
      </c>
      <c r="I23" s="14" t="str">
        <f>IF(OR(B23&lt;&gt;"",J23&lt;&gt;""),IF($G$4="Recurso",IF(LEFT($G$5,1)="M",VLOOKUP($G$5,'Definición técnica de imagenes'!$A$3:$G$17,6,FALSE),IF($G$5="F1","","")),'Definición técnica de imagenes'!$F$16),"")</f>
        <v/>
      </c>
      <c r="J23" s="19"/>
      <c r="K23" s="19"/>
    </row>
    <row r="24" spans="1:11" s="12" customFormat="1" x14ac:dyDescent="0.25">
      <c r="A24" s="13" t="str">
        <f t="shared" si="3"/>
        <v/>
      </c>
      <c r="B24" s="27"/>
      <c r="C24" s="27"/>
      <c r="D24" s="14"/>
      <c r="E24" s="14"/>
      <c r="F24" s="14" t="str">
        <f t="shared" si="1"/>
        <v/>
      </c>
      <c r="G24" s="14" t="str">
        <f>IF(F24&lt;&gt;"",IF($G$4="Recurso",IF(LEFT($G$5,1)="M",VLOOKUP($G$5,'Definición técnica de imagenes'!$A$3:$G$17,5,FALSE),IF($G$5="F1",'Definición técnica de imagenes'!$E$15,'Definición técnica de imagenes'!$F$13)),'Definición técnica de imagenes'!$E$16),"")</f>
        <v/>
      </c>
      <c r="H24" s="14" t="str">
        <f t="shared" si="2"/>
        <v/>
      </c>
      <c r="I24" s="14" t="str">
        <f>IF(OR(B24&lt;&gt;"",J24&lt;&gt;""),IF($G$4="Recurso",IF(LEFT($G$5,1)="M",VLOOKUP($G$5,'Definición técnica de imagenes'!$A$3:$G$17,6,FALSE),IF($G$5="F1","","")),'Definición técnica de imagenes'!$F$16),"")</f>
        <v/>
      </c>
      <c r="J24" s="14"/>
      <c r="K24" s="15"/>
    </row>
    <row r="25" spans="1:11" s="12" customFormat="1" x14ac:dyDescent="0.25">
      <c r="A25" s="13" t="str">
        <f t="shared" si="3"/>
        <v/>
      </c>
      <c r="B25" s="28"/>
      <c r="C25" s="28"/>
      <c r="D25" s="14"/>
      <c r="E25" s="14"/>
      <c r="F25" s="14" t="str">
        <f t="shared" si="1"/>
        <v/>
      </c>
      <c r="G25" s="14" t="str">
        <f>IF(F25&lt;&gt;"",IF($G$4="Recurso",IF(LEFT($G$5,1)="M",VLOOKUP($G$5,'Definición técnica de imagenes'!$A$3:$G$17,5,FALSE),IF($G$5="F1",'Definición técnica de imagenes'!$E$15,'Definición técnica de imagenes'!$F$13)),'Definición técnica de imagenes'!$E$16),"")</f>
        <v/>
      </c>
      <c r="H25" s="14" t="str">
        <f t="shared" si="2"/>
        <v/>
      </c>
      <c r="I25" s="14" t="str">
        <f>IF(OR(B25&lt;&gt;"",J25&lt;&gt;""),IF($G$4="Recurso",IF(LEFT($G$5,1)="M",VLOOKUP($G$5,'Definición técnica de imagenes'!$A$3:$G$17,6,FALSE),IF($G$5="F1","","")),'Definición técnica de imagenes'!$F$16),"")</f>
        <v/>
      </c>
      <c r="J25" s="14"/>
      <c r="K25" s="19"/>
    </row>
    <row r="26" spans="1:11" s="12" customFormat="1" x14ac:dyDescent="0.25">
      <c r="A26" s="13" t="str">
        <f t="shared" si="3"/>
        <v/>
      </c>
      <c r="B26" s="28"/>
      <c r="C26" s="28"/>
      <c r="D26" s="14"/>
      <c r="E26" s="14"/>
      <c r="F26" s="14" t="str">
        <f t="shared" si="1"/>
        <v/>
      </c>
      <c r="G26" s="14" t="str">
        <f>IF(F26&lt;&gt;"",IF($G$4="Recurso",IF(LEFT($G$5,1)="M",VLOOKUP($G$5,'Definición técnica de imagenes'!$A$3:$G$17,5,FALSE),IF($G$5="F1",'Definición técnica de imagenes'!$E$15,'Definición técnica de imagenes'!$F$13)),'Definición técnica de imagenes'!$E$16),"")</f>
        <v/>
      </c>
      <c r="H26" s="14" t="str">
        <f t="shared" si="2"/>
        <v/>
      </c>
      <c r="I26" s="14" t="str">
        <f>IF(OR(B26&lt;&gt;"",J26&lt;&gt;""),IF($G$4="Recurso",IF(LEFT($G$5,1)="M",VLOOKUP($G$5,'Definición técnica de imagenes'!$A$3:$G$17,6,FALSE),IF($G$5="F1","","")),'Definición técnica de imagenes'!$F$16),"")</f>
        <v/>
      </c>
      <c r="J26" s="14"/>
      <c r="K26" s="19"/>
    </row>
    <row r="27" spans="1:11" s="12" customFormat="1" x14ac:dyDescent="0.25">
      <c r="A27" s="13" t="str">
        <f t="shared" si="3"/>
        <v/>
      </c>
      <c r="B27" s="28"/>
      <c r="C27" s="28"/>
      <c r="D27" s="14"/>
      <c r="E27" s="14"/>
      <c r="F27" s="14" t="str">
        <f t="shared" si="1"/>
        <v/>
      </c>
      <c r="G27" s="14" t="str">
        <f>IF(F27&lt;&gt;"",IF($G$4="Recurso",IF(LEFT($G$5,1)="M",VLOOKUP($G$5,'Definición técnica de imagenes'!$A$3:$G$17,5,FALSE),IF($G$5="F1",'Definición técnica de imagenes'!$E$15,'Definición técnica de imagenes'!$F$13)),'Definición técnica de imagenes'!$E$16),"")</f>
        <v/>
      </c>
      <c r="H27" s="14" t="str">
        <f t="shared" si="2"/>
        <v/>
      </c>
      <c r="I27" s="14" t="str">
        <f>IF(OR(B27&lt;&gt;"",J27&lt;&gt;""),IF($G$4="Recurso",IF(LEFT($G$5,1)="M",VLOOKUP($G$5,'Definición técnica de imagenes'!$A$3:$G$17,6,FALSE),IF($G$5="F1","","")),'Definición técnica de imagenes'!$F$16),"")</f>
        <v/>
      </c>
      <c r="J27" s="19"/>
      <c r="K27" s="19"/>
    </row>
    <row r="28" spans="1:11" s="12" customFormat="1" x14ac:dyDescent="0.25">
      <c r="A28" s="13" t="str">
        <f t="shared" si="3"/>
        <v/>
      </c>
      <c r="B28" s="27"/>
      <c r="C28" s="27"/>
      <c r="D28" s="14"/>
      <c r="E28" s="14"/>
      <c r="F28" s="14" t="str">
        <f t="shared" si="1"/>
        <v/>
      </c>
      <c r="G28" s="14" t="str">
        <f>IF(F28&lt;&gt;"",IF($G$4="Recurso",IF(LEFT($G$5,1)="M",VLOOKUP($G$5,'Definición técnica de imagenes'!$A$3:$G$17,5,FALSE),IF($G$5="F1",'Definición técnica de imagenes'!$E$15,'Definición técnica de imagenes'!$F$13)),'Definición técnica de imagenes'!$E$16),"")</f>
        <v/>
      </c>
      <c r="H28" s="14" t="str">
        <f t="shared" si="2"/>
        <v/>
      </c>
      <c r="I28" s="14" t="str">
        <f>IF(OR(B28&lt;&gt;"",J28&lt;&gt;""),IF($G$4="Recurso",IF(LEFT($G$5,1)="M",VLOOKUP($G$5,'Definición técnica de imagenes'!$A$3:$G$17,6,FALSE),IF($G$5="F1","","")),'Definición técnica de imagenes'!$F$16),"")</f>
        <v/>
      </c>
      <c r="J28" s="19"/>
      <c r="K28" s="19"/>
    </row>
    <row r="29" spans="1:11" s="12" customFormat="1" x14ac:dyDescent="0.25">
      <c r="A29" s="13" t="str">
        <f t="shared" si="3"/>
        <v/>
      </c>
      <c r="B29" s="28"/>
      <c r="C29" s="28"/>
      <c r="D29" s="14"/>
      <c r="E29" s="14"/>
      <c r="F29" s="14" t="str">
        <f t="shared" si="1"/>
        <v/>
      </c>
      <c r="G29" s="14" t="str">
        <f>IF(F29&lt;&gt;"",IF($G$4="Recurso",IF(LEFT($G$5,1)="M",VLOOKUP($G$5,'Definición técnica de imagenes'!$A$3:$G$17,5,FALSE),IF($G$5="F1",'Definición técnica de imagenes'!$E$15,'Definición técnica de imagenes'!$F$13)),'Definición técnica de imagenes'!$E$16),"")</f>
        <v/>
      </c>
      <c r="H29" s="14" t="str">
        <f t="shared" si="2"/>
        <v/>
      </c>
      <c r="I29" s="14" t="str">
        <f>IF(OR(B29&lt;&gt;"",J29&lt;&gt;""),IF($G$4="Recurso",IF(LEFT($G$5,1)="M",VLOOKUP($G$5,'Definición técnica de imagenes'!$A$3:$G$17,6,FALSE),IF($G$5="F1","","")),'Definición técnica de imagenes'!$F$16),"")</f>
        <v/>
      </c>
      <c r="J29" s="19"/>
      <c r="K29" s="19"/>
    </row>
    <row r="30" spans="1:11" s="12" customFormat="1" x14ac:dyDescent="0.25">
      <c r="A30" s="13" t="str">
        <f t="shared" si="3"/>
        <v/>
      </c>
      <c r="B30" s="28"/>
      <c r="C30" s="28"/>
      <c r="D30" s="14"/>
      <c r="E30" s="14"/>
      <c r="F30" s="14" t="str">
        <f t="shared" si="1"/>
        <v/>
      </c>
      <c r="G30" s="14" t="str">
        <f>IF(F30&lt;&gt;"",IF($G$4="Recurso",IF(LEFT($G$5,1)="M",VLOOKUP($G$5,'Definición técnica de imagenes'!$A$3:$G$17,5,FALSE),IF($G$5="F1",'Definición técnica de imagenes'!$E$15,'Definición técnica de imagenes'!$F$13)),'Definición técnica de imagenes'!$E$16),"")</f>
        <v/>
      </c>
      <c r="H30" s="14" t="str">
        <f t="shared" si="2"/>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1"/>
        <v/>
      </c>
      <c r="G31" s="14" t="str">
        <f>IF(F31&lt;&gt;"",IF($G$4="Recurso",IF(LEFT($G$5,1)="M",VLOOKUP($G$5,'Definición técnica de imagenes'!$A$3:$G$17,5,FALSE),IF($G$5="F1",'Definición técnica de imagenes'!$E$15,'Definición técnica de imagenes'!$F$13)),'Definición técnica de imagenes'!$E$16),"")</f>
        <v/>
      </c>
      <c r="H31" s="14" t="str">
        <f t="shared" si="2"/>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1"/>
        <v/>
      </c>
      <c r="G32" s="14" t="str">
        <f>IF(F32&lt;&gt;"",IF($G$4="Recurso",IF(LEFT($G$5,1)="M",VLOOKUP($G$5,'Definición técnica de imagenes'!$A$3:$G$17,5,FALSE),IF($G$5="F1",'Definición técnica de imagenes'!$E$15,'Definición técnica de imagenes'!$F$13)),'Definición técnica de imagenes'!$E$16),"")</f>
        <v/>
      </c>
      <c r="H32" s="14" t="str">
        <f t="shared" si="2"/>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1"/>
        <v/>
      </c>
      <c r="G33" s="14" t="str">
        <f>IF(F33&lt;&gt;"",IF($G$4="Recurso",IF(LEFT($G$5,1)="M",VLOOKUP($G$5,'Definición técnica de imagenes'!$A$3:$G$17,5,FALSE),IF($G$5="F1",'Definición técnica de imagenes'!$E$15,'Definición técnica de imagenes'!$F$13)),'Definición técnica de imagenes'!$E$16),"")</f>
        <v/>
      </c>
      <c r="H33" s="14" t="str">
        <f t="shared" si="2"/>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1"/>
        <v/>
      </c>
      <c r="G34" s="14" t="str">
        <f>IF(F34&lt;&gt;"",IF($G$4="Recurso",IF(LEFT($G$5,1)="M",VLOOKUP($G$5,'Definición técnica de imagenes'!$A$3:$G$17,5,FALSE),IF($G$5="F1",'Definición técnica de imagenes'!$E$15,'Definición técnica de imagenes'!$F$13)),'Definición técnica de imagenes'!$E$16),"")</f>
        <v/>
      </c>
      <c r="H34" s="14" t="str">
        <f t="shared" si="2"/>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1"/>
        <v/>
      </c>
      <c r="G35" s="14" t="str">
        <f>IF(F35&lt;&gt;"",IF($G$4="Recurso",IF(LEFT($G$5,1)="M",VLOOKUP($G$5,'Definición técnica de imagenes'!$A$3:$G$17,5,FALSE),IF($G$5="F1",'Definición técnica de imagenes'!$E$15,'Definición técnica de imagenes'!$F$13)),'Definición técnica de imagenes'!$E$16),"")</f>
        <v/>
      </c>
      <c r="H35" s="14" t="str">
        <f t="shared" si="2"/>
        <v/>
      </c>
      <c r="I35" s="14" t="str">
        <f>IF(OR(B35&lt;&gt;"",J35&lt;&gt;""),IF($G$4="Recurso",IF(LEFT($G$5,1)="M",VLOOKUP($G$5,'Definición técnica de imagenes'!$A$3:$G$17,6,FALSE),IF($G$5="F1","","")),'Definición técnica de imagenes'!$F$16),"")</f>
        <v/>
      </c>
      <c r="J35" s="14"/>
      <c r="K35" s="15"/>
    </row>
    <row r="36" spans="1:11" s="12" customFormat="1" x14ac:dyDescent="0.25">
      <c r="A36" s="13"/>
      <c r="B36" s="32"/>
      <c r="C36" s="32"/>
      <c r="D36" s="14"/>
      <c r="E36" s="14"/>
      <c r="F36" s="14" t="str">
        <f t="shared" si="1"/>
        <v/>
      </c>
      <c r="G36" s="14" t="str">
        <f>IF(F36&lt;&gt;"",IF($G$4="Recurso",IF(LEFT($G$5,1)="M",VLOOKUP($G$5,'Definición técnica de imagenes'!$A$3:$G$17,5,FALSE),IF($G$5="F1",'Definición técnica de imagenes'!$E$15,'Definición técnica de imagenes'!$F$13)),'Definición técnica de imagenes'!$E$16),"")</f>
        <v/>
      </c>
      <c r="H36" s="14" t="str">
        <f t="shared" si="2"/>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1"/>
        <v/>
      </c>
      <c r="G37" s="14" t="str">
        <f>IF(F37&lt;&gt;"",IF($G$4="Recurso",IF(LEFT($G$5,1)="M",VLOOKUP($G$5,'Definición técnica de imagenes'!$A$3:$G$17,5,FALSE),IF($G$5="F1",'Definición técnica de imagenes'!$E$15,'Definición técnica de imagenes'!$F$13)),'Definición técnica de imagenes'!$E$16),"")</f>
        <v/>
      </c>
      <c r="H37" s="14" t="str">
        <f t="shared" si="2"/>
        <v/>
      </c>
      <c r="I37" s="14" t="str">
        <f>IF(OR(B37&lt;&gt;"",J37&lt;&gt;""),IF($G$4="Recurso",IF(LEFT($G$5,1)="M",VLOOKUP($G$5,'Definición técnica de imagenes'!$A$3:$G$17,6,FALSE),IF($G$5="F1","","")),'Definición técnica de imagenes'!$F$16),"")</f>
        <v/>
      </c>
      <c r="J37" s="22"/>
      <c r="K37" s="15"/>
    </row>
    <row r="38" spans="1:11" s="12" customFormat="1" x14ac:dyDescent="0.25">
      <c r="A38" s="13"/>
      <c r="B38" s="33"/>
      <c r="C38" s="33"/>
      <c r="D38" s="14"/>
      <c r="E38" s="14"/>
      <c r="F38" s="14" t="str">
        <f t="shared" si="1"/>
        <v/>
      </c>
      <c r="G38" s="14" t="str">
        <f>IF(F38&lt;&gt;"",IF($G$4="Recurso",IF(LEFT($G$5,1)="M",VLOOKUP($G$5,'Definición técnica de imagenes'!$A$3:$G$17,5,FALSE),IF($G$5="F1",'Definición técnica de imagenes'!$E$15,'Definición técnica de imagenes'!$F$13)),'Definición técnica de imagenes'!$E$16),"")</f>
        <v/>
      </c>
      <c r="H38" s="14" t="str">
        <f t="shared" si="2"/>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1"/>
        <v/>
      </c>
      <c r="G39" s="14" t="str">
        <f>IF(F39&lt;&gt;"",IF($G$4="Recurso",IF(LEFT($G$5,1)="M",VLOOKUP($G$5,'Definición técnica de imagenes'!$A$3:$G$17,5,FALSE),IF($G$5="F1",'Definición técnica de imagenes'!$E$15,'Definición técnica de imagenes'!$F$13)),'Definición técnica de imagenes'!$E$16),"")</f>
        <v/>
      </c>
      <c r="H39" s="14" t="str">
        <f t="shared" si="2"/>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1"/>
        <v/>
      </c>
      <c r="G40" s="14" t="str">
        <f>IF(F40&lt;&gt;"",IF($G$4="Recurso",IF(LEFT($G$5,1)="M",VLOOKUP($G$5,'Definición técnica de imagenes'!$A$3:$G$17,5,FALSE),IF($G$5="F1",'Definición técnica de imagenes'!$E$15,'Definición técnica de imagenes'!$F$13)),'Definición técnica de imagenes'!$E$16),"")</f>
        <v/>
      </c>
      <c r="H40" s="14" t="str">
        <f t="shared" si="2"/>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1"/>
        <v/>
      </c>
      <c r="G41" s="14" t="str">
        <f>IF(F41&lt;&gt;"",IF($G$4="Recurso",IF(LEFT($G$5,1)="M",VLOOKUP($G$5,'Definición técnica de imagenes'!$A$3:$G$17,5,FALSE),IF($G$5="F1",'Definición técnica de imagenes'!$E$15,'Definición técnica de imagenes'!$F$13)),'Definición técnica de imagenes'!$E$16),"")</f>
        <v/>
      </c>
      <c r="H41" s="14" t="str">
        <f t="shared" si="2"/>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1"/>
        <v/>
      </c>
      <c r="G42" s="14" t="str">
        <f>IF(F42&lt;&gt;"",IF($G$4="Recurso",IF(LEFT($G$5,1)="M",VLOOKUP($G$5,'Definición técnica de imagenes'!$A$3:$G$17,5,FALSE),IF($G$5="F1",'Definición técnica de imagenes'!$E$15,'Definición técnica de imagenes'!$F$13)),'Definición técnica de imagenes'!$E$16),"")</f>
        <v/>
      </c>
      <c r="H42" s="14" t="str">
        <f t="shared" si="2"/>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1"/>
        <v/>
      </c>
      <c r="G43" s="14" t="str">
        <f>IF(F43&lt;&gt;"",IF($G$4="Recurso",IF(LEFT($G$5,1)="M",VLOOKUP($G$5,'Definición técnica de imagenes'!$A$3:$G$17,5,FALSE),IF($G$5="F1",'Definición técnica de imagenes'!$E$15,'Definición técnica de imagenes'!$F$13)),'Definición técnica de imagenes'!$E$16),"")</f>
        <v/>
      </c>
      <c r="H43" s="14" t="str">
        <f t="shared" si="2"/>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1"/>
        <v/>
      </c>
      <c r="G44" s="14" t="str">
        <f>IF(F44&lt;&gt;"",IF($G$4="Recurso",IF(LEFT($G$5,1)="M",VLOOKUP($G$5,'Definición técnica de imagenes'!$A$3:$G$17,5,FALSE),IF($G$5="F1",'Definición técnica de imagenes'!$E$15,'Definición técnica de imagenes'!$F$13)),'Definición técnica de imagenes'!$E$16),"")</f>
        <v/>
      </c>
      <c r="H44" s="14" t="str">
        <f t="shared" si="2"/>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1"/>
        <v/>
      </c>
      <c r="G45" s="14" t="str">
        <f>IF(F45&lt;&gt;"",IF($G$4="Recurso",IF(LEFT($G$5,1)="M",VLOOKUP($G$5,'Definición técnica de imagenes'!$A$3:$G$17,5,FALSE),IF($G$5="F1",'Definición técnica de imagenes'!$E$15,'Definición técnica de imagenes'!$F$13)),'Definición técnica de imagenes'!$E$16),"")</f>
        <v/>
      </c>
      <c r="H45" s="14" t="str">
        <f t="shared" si="2"/>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1"/>
        <v/>
      </c>
      <c r="G46" s="14" t="str">
        <f>IF(F46&lt;&gt;"",IF($G$4="Recurso",IF(LEFT($G$5,1)="M",VLOOKUP($G$5,'Definición técnica de imagenes'!$A$3:$G$17,5,FALSE),IF($G$5="F1",'Definición técnica de imagenes'!$E$15,'Definición técnica de imagenes'!$F$13)),'Definición técnica de imagenes'!$E$16),"")</f>
        <v/>
      </c>
      <c r="H46" s="14" t="str">
        <f t="shared" si="2"/>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1"/>
        <v/>
      </c>
      <c r="G47" s="14" t="str">
        <f>IF(F47&lt;&gt;"",IF($G$4="Recurso",IF(LEFT($G$5,1)="M",VLOOKUP($G$5,'Definición técnica de imagenes'!$A$3:$G$17,5,FALSE),IF($G$5="F1",'Definición técnica de imagenes'!$E$15,'Definición técnica de imagenes'!$F$13)),'Definición técnica de imagenes'!$E$16),"")</f>
        <v/>
      </c>
      <c r="H47" s="14" t="str">
        <f t="shared" si="2"/>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1"/>
        <v/>
      </c>
      <c r="G48" s="14" t="str">
        <f>IF(F48&lt;&gt;"",IF($G$4="Recurso",IF(LEFT($G$5,1)="M",VLOOKUP($G$5,'Definición técnica de imagenes'!$A$3:$G$17,5,FALSE),IF($G$5="F1",'Definición técnica de imagenes'!$E$15,'Definición técnica de imagenes'!$F$13)),'Definición técnica de imagenes'!$E$16),"")</f>
        <v/>
      </c>
      <c r="H48" s="14" t="str">
        <f t="shared" si="2"/>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1"/>
        <v/>
      </c>
      <c r="G49" s="14" t="str">
        <f>IF(F49&lt;&gt;"",IF($G$4="Recurso",IF(LEFT($G$5,1)="M",VLOOKUP($G$5,'Definición técnica de imagenes'!$A$3:$G$17,5,FALSE),IF($G$5="F1",'Definición técnica de imagenes'!$E$15,'Definición técnica de imagenes'!$F$13)),'Definición técnica de imagenes'!$E$16),"")</f>
        <v/>
      </c>
      <c r="H49" s="14" t="str">
        <f t="shared" si="2"/>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1"/>
        <v/>
      </c>
      <c r="G50" s="14" t="str">
        <f>IF(F50&lt;&gt;"",IF($G$4="Recurso",IF(LEFT($G$5,1)="M",VLOOKUP($G$5,'Definición técnica de imagenes'!$A$3:$G$17,5,FALSE),IF($G$5="F1",'Definición técnica de imagenes'!$E$15,'Definición técnica de imagenes'!$F$13)),'Definición técnica de imagenes'!$E$16),"")</f>
        <v/>
      </c>
      <c r="H50" s="14" t="str">
        <f t="shared" si="2"/>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1"/>
        <v/>
      </c>
      <c r="G51" s="14" t="str">
        <f>IF(F51&lt;&gt;"",IF($G$4="Recurso",IF(LEFT($G$5,1)="M",VLOOKUP($G$5,'Definición técnica de imagenes'!$A$3:$G$17,5,FALSE),IF($G$5="F1",'Definición técnica de imagenes'!$E$15,'Definición técnica de imagenes'!$F$13)),'Definición técnica de imagenes'!$E$16),"")</f>
        <v/>
      </c>
      <c r="H51" s="14" t="str">
        <f t="shared" si="2"/>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1"/>
        <v/>
      </c>
      <c r="G52" s="14" t="str">
        <f>IF(F52&lt;&gt;"",IF($G$4="Recurso",IF(LEFT($G$5,1)="M",VLOOKUP($G$5,'Definición técnica de imagenes'!$A$3:$G$17,5,FALSE),IF($G$5="F1",'Definición técnica de imagenes'!$E$15,'Definición técnica de imagenes'!$F$13)),'Definición técnica de imagenes'!$E$16),"")</f>
        <v/>
      </c>
      <c r="H52" s="14" t="str">
        <f t="shared" si="2"/>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1"/>
        <v/>
      </c>
      <c r="G53" s="14" t="str">
        <f>IF(F53&lt;&gt;"",IF($G$4="Recurso",IF(LEFT($G$5,1)="M",VLOOKUP($G$5,'Definición técnica de imagenes'!$A$3:$G$17,5,FALSE),IF($G$5="F1",'Definición técnica de imagenes'!$E$15,'Definición técnica de imagenes'!$F$13)),'Definición técnica de imagenes'!$E$16),"")</f>
        <v/>
      </c>
      <c r="H53" s="14" t="str">
        <f t="shared" si="2"/>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1"/>
        <v/>
      </c>
      <c r="G54" s="14" t="str">
        <f>IF(F54&lt;&gt;"",IF($G$4="Recurso",IF(LEFT($G$5,1)="M",VLOOKUP($G$5,'Definición técnica de imagenes'!$A$3:$G$17,5,FALSE),IF($G$5="F1",'Definición técnica de imagenes'!$E$15,'Definición técnica de imagenes'!$F$13)),'Definición técnica de imagenes'!$E$16),"")</f>
        <v/>
      </c>
      <c r="H54" s="14" t="str">
        <f t="shared" si="2"/>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1"/>
        <v/>
      </c>
      <c r="G55" s="14" t="str">
        <f>IF(F55&lt;&gt;"",IF($G$4="Recurso",IF(LEFT($G$5,1)="M",VLOOKUP($G$5,'Definición técnica de imagenes'!$A$3:$G$17,5,FALSE),IF($G$5="F1",'Definición técnica de imagenes'!$E$15,'Definición técnica de imagenes'!$F$13)),'Definición técnica de imagenes'!$E$16),"")</f>
        <v/>
      </c>
      <c r="H55" s="14" t="str">
        <f t="shared" si="2"/>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1"/>
        <v/>
      </c>
      <c r="G56" s="14" t="str">
        <f>IF(F56&lt;&gt;"",IF($G$4="Recurso",IF(LEFT($G$5,1)="M",VLOOKUP($G$5,'Definición técnica de imagenes'!$A$3:$G$17,5,FALSE),IF($G$5="F1",'Definición técnica de imagenes'!$E$15,'Definición técnica de imagenes'!$F$13)),'Definición técnica de imagenes'!$E$16),"")</f>
        <v/>
      </c>
      <c r="H56" s="14" t="str">
        <f t="shared" si="2"/>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1"/>
        <v/>
      </c>
      <c r="G57" s="14" t="str">
        <f>IF(F57&lt;&gt;"",IF($G$4="Recurso",IF(LEFT($G$5,1)="M",VLOOKUP($G$5,'Definición técnica de imagenes'!$A$3:$G$17,5,FALSE),IF($G$5="F1",'Definición técnica de imagenes'!$E$15,'Definición técnica de imagenes'!$F$13)),'Definición técnica de imagenes'!$E$16),"")</f>
        <v/>
      </c>
      <c r="H57" s="14" t="str">
        <f t="shared" si="2"/>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1"/>
        <v/>
      </c>
      <c r="G58" s="14" t="str">
        <f>IF(F58&lt;&gt;"",IF($G$4="Recurso",IF(LEFT($G$5,1)="M",VLOOKUP($G$5,'Definición técnica de imagenes'!$A$3:$G$17,5,FALSE),IF($G$5="F1",'Definición técnica de imagenes'!$E$15,'Definición técnica de imagenes'!$F$13)),'Definición técnica de imagenes'!$E$16),"")</f>
        <v/>
      </c>
      <c r="H58" s="14" t="str">
        <f t="shared" si="2"/>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1"/>
        <v/>
      </c>
      <c r="G59" s="14" t="str">
        <f>IF(F59&lt;&gt;"",IF($G$4="Recurso",IF(LEFT($G$5,1)="M",VLOOKUP($G$5,'Definición técnica de imagenes'!$A$3:$G$17,5,FALSE),IF($G$5="F1",'Definición técnica de imagenes'!$E$15,'Definición técnica de imagenes'!$F$13)),'Definición técnica de imagenes'!$E$16),"")</f>
        <v/>
      </c>
      <c r="H59" s="14" t="str">
        <f t="shared" si="2"/>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1"/>
        <v/>
      </c>
      <c r="G60" s="14" t="str">
        <f>IF(F60&lt;&gt;"",IF($G$4="Recurso",IF(LEFT($G$5,1)="M",VLOOKUP($G$5,'Definición técnica de imagenes'!$A$3:$G$17,5,FALSE),IF($G$5="F1",'Definición técnica de imagenes'!$E$15,'Definición técnica de imagenes'!$F$13)),'Definición técnica de imagenes'!$E$16),"")</f>
        <v/>
      </c>
      <c r="H60" s="14" t="str">
        <f t="shared" si="2"/>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1"/>
        <v/>
      </c>
      <c r="G61" s="14" t="str">
        <f>IF(F61&lt;&gt;"",IF($G$4="Recurso",IF(LEFT($G$5,1)="M",VLOOKUP($G$5,'Definición técnica de imagenes'!$A$3:$G$17,5,FALSE),IF($G$5="F1",'Definición técnica de imagenes'!$E$15,'Definición técnica de imagenes'!$F$13)),'Definición técnica de imagenes'!$E$16),"")</f>
        <v/>
      </c>
      <c r="H61" s="14" t="str">
        <f t="shared" si="2"/>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1"/>
        <v/>
      </c>
      <c r="G62" s="14" t="str">
        <f>IF(F62&lt;&gt;"",IF($G$4="Recurso",IF(LEFT($G$5,1)="M",VLOOKUP($G$5,'Definición técnica de imagenes'!$A$3:$G$17,5,FALSE),IF($G$5="F1",'Definición técnica de imagenes'!$E$15,'Definición técnica de imagenes'!$F$13)),'Definición técnica de imagenes'!$E$16),"")</f>
        <v/>
      </c>
      <c r="H62" s="14" t="str">
        <f t="shared" si="2"/>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1"/>
        <v/>
      </c>
      <c r="G63" s="14" t="str">
        <f>IF(F63&lt;&gt;"",IF($G$4="Recurso",IF(LEFT($G$5,1)="M",VLOOKUP($G$5,'Definición técnica de imagenes'!$A$3:$G$17,5,FALSE),IF($G$5="F1",'Definición técnica de imagenes'!$E$15,'Definición técnica de imagenes'!$F$13)),'Definición técnica de imagenes'!$E$16),"")</f>
        <v/>
      </c>
      <c r="H63" s="14" t="str">
        <f t="shared" si="2"/>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1"/>
        <v/>
      </c>
      <c r="G64" s="14" t="str">
        <f>IF(F64&lt;&gt;"",IF($G$4="Recurso",IF(LEFT($G$5,1)="M",VLOOKUP($G$5,'Definición técnica de imagenes'!$A$3:$G$17,5,FALSE),IF($G$5="F1",'Definición técnica de imagenes'!$E$15,'Definición técnica de imagenes'!$F$13)),'Definición técnica de imagenes'!$E$16),"")</f>
        <v/>
      </c>
      <c r="H64" s="14" t="str">
        <f t="shared" si="2"/>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1"/>
        <v/>
      </c>
      <c r="G65" s="14" t="str">
        <f>IF(F65&lt;&gt;"",IF($G$4="Recurso",IF(LEFT($G$5,1)="M",VLOOKUP($G$5,'Definición técnica de imagenes'!$A$3:$G$17,5,FALSE),IF($G$5="F1",'Definición técnica de imagenes'!$E$15,'Definición técnica de imagenes'!$F$13)),'Definición técnica de imagenes'!$E$16),"")</f>
        <v/>
      </c>
      <c r="H65" s="14" t="str">
        <f t="shared" si="2"/>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1"/>
        <v/>
      </c>
      <c r="G66" s="14" t="str">
        <f>IF(F66&lt;&gt;"",IF($G$4="Recurso",IF(LEFT($G$5,1)="M",VLOOKUP($G$5,'Definición técnica de imagenes'!$A$3:$G$17,5,FALSE),IF($G$5="F1",'Definición técnica de imagenes'!$E$15,'Definición técnica de imagenes'!$F$13)),'Definición técnica de imagenes'!$E$16),"")</f>
        <v/>
      </c>
      <c r="H66" s="14" t="str">
        <f t="shared" si="2"/>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1"/>
        <v/>
      </c>
      <c r="G67" s="14" t="str">
        <f>IF(F67&lt;&gt;"",IF($G$4="Recurso",IF(LEFT($G$5,1)="M",VLOOKUP($G$5,'Definición técnica de imagenes'!$A$3:$G$17,5,FALSE),IF($G$5="F1",'Definición técnica de imagenes'!$E$15,'Definición técnica de imagenes'!$F$13)),'Definición técnica de imagenes'!$E$16),"")</f>
        <v/>
      </c>
      <c r="H67" s="14" t="str">
        <f t="shared" si="2"/>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1"/>
        <v/>
      </c>
      <c r="G68" s="14" t="str">
        <f>IF(F68&lt;&gt;"",IF($G$4="Recurso",IF(LEFT($G$5,1)="M",VLOOKUP($G$5,'Definición técnica de imagenes'!$A$3:$G$17,5,FALSE),IF($G$5="F1",'Definición técnica de imagenes'!$E$15,'Definición técnica de imagenes'!$F$13)),'Definición técnica de imagenes'!$E$16),"")</f>
        <v/>
      </c>
      <c r="H68" s="14" t="str">
        <f t="shared" si="2"/>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1"/>
        <v/>
      </c>
      <c r="G69" s="14" t="str">
        <f>IF(F69&lt;&gt;"",IF($G$4="Recurso",IF(LEFT($G$5,1)="M",VLOOKUP($G$5,'Definición técnica de imagenes'!$A$3:$G$17,5,FALSE),IF($G$5="F1",'Definición técnica de imagenes'!$E$15,'Definición técnica de imagenes'!$F$13)),'Definición técnica de imagenes'!$E$16),"")</f>
        <v/>
      </c>
      <c r="H69" s="14" t="str">
        <f t="shared" si="2"/>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1"/>
        <v/>
      </c>
      <c r="G70" s="14" t="str">
        <f>IF(F70&lt;&gt;"",IF($G$4="Recurso",IF(LEFT($G$5,1)="M",VLOOKUP($G$5,'Definición técnica de imagenes'!$A$3:$G$17,5,FALSE),IF($G$5="F1",'Definición técnica de imagenes'!$E$15,'Definición técnica de imagenes'!$F$13)),'Definición técnica de imagenes'!$E$16),"")</f>
        <v/>
      </c>
      <c r="H70" s="14" t="str">
        <f t="shared" si="2"/>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1"/>
        <v/>
      </c>
      <c r="G71" s="14" t="str">
        <f>IF(F71&lt;&gt;"",IF($G$4="Recurso",IF(LEFT($G$5,1)="M",VLOOKUP($G$5,'Definición técnica de imagenes'!$A$3:$G$17,5,FALSE),IF($G$5="F1",'Definición técnica de imagenes'!$E$15,'Definición técnica de imagenes'!$F$13)),'Definición técnica de imagenes'!$E$16),"")</f>
        <v/>
      </c>
      <c r="H71" s="14" t="str">
        <f t="shared" si="2"/>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1"/>
        <v/>
      </c>
      <c r="G72" s="14" t="str">
        <f>IF(F72&lt;&gt;"",IF($G$4="Recurso",IF(LEFT($G$5,1)="M",VLOOKUP($G$5,'Definición técnica de imagenes'!$A$3:$G$17,5,FALSE),IF($G$5="F1",'Definición técnica de imagenes'!$E$15,'Definición técnica de imagenes'!$F$13)),'Definición técnica de imagenes'!$E$16),"")</f>
        <v/>
      </c>
      <c r="H72" s="14" t="str">
        <f t="shared" si="2"/>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1"/>
        <v/>
      </c>
      <c r="G73" s="14" t="str">
        <f>IF(F73&lt;&gt;"",IF($G$4="Recurso",IF(LEFT($G$5,1)="M",VLOOKUP($G$5,'Definición técnica de imagenes'!$A$3:$G$17,5,FALSE),IF($G$5="F1",'Definición técnica de imagenes'!$E$15,'Definición técnica de imagenes'!$F$13)),'Definición técnica de imagenes'!$E$16),"")</f>
        <v/>
      </c>
      <c r="H73" s="14" t="str">
        <f t="shared" si="2"/>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1"/>
        <v/>
      </c>
      <c r="G74" s="14" t="str">
        <f>IF(F74&lt;&gt;"",IF($G$4="Recurso",IF(LEFT($G$5,1)="M",VLOOKUP($G$5,'Definición técnica de imagenes'!$A$3:$G$17,5,FALSE),IF($G$5="F1",'Definición técnica de imagenes'!$E$15,'Definición técnica de imagenes'!$F$13)),'Definición técnica de imagenes'!$E$16),"")</f>
        <v/>
      </c>
      <c r="H74" s="14" t="str">
        <f t="shared" si="2"/>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4">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5">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4"/>
        <v/>
      </c>
      <c r="G76" s="14" t="str">
        <f>IF(F76&lt;&gt;"",IF($G$4="Recurso",IF(LEFT($G$5,1)="M",VLOOKUP($G$5,'Definición técnica de imagenes'!$A$3:$G$17,5,FALSE),IF($G$5="F1",'Definición técnica de imagenes'!$E$15,'Definición técnica de imagenes'!$F$13)),'Definición técnica de imagenes'!$E$16),"")</f>
        <v/>
      </c>
      <c r="H76" s="14" t="str">
        <f t="shared" si="5"/>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4"/>
        <v/>
      </c>
      <c r="G77" s="14" t="str">
        <f>IF(F77&lt;&gt;"",IF($G$4="Recurso",IF(LEFT($G$5,1)="M",VLOOKUP($G$5,'Definición técnica de imagenes'!$A$3:$G$17,5,FALSE),IF($G$5="F1",'Definición técnica de imagenes'!$E$15,'Definición técnica de imagenes'!$F$13)),'Definición técnica de imagenes'!$E$16),"")</f>
        <v/>
      </c>
      <c r="H77" s="14" t="str">
        <f t="shared" si="5"/>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4"/>
        <v/>
      </c>
      <c r="G78" s="14" t="str">
        <f>IF(F78&lt;&gt;"",IF($G$4="Recurso",IF(LEFT($G$5,1)="M",VLOOKUP($G$5,'Definición técnica de imagenes'!$A$3:$G$17,5,FALSE),IF($G$5="F1",'Definición técnica de imagenes'!$E$15,'Definición técnica de imagenes'!$F$13)),'Definición técnica de imagenes'!$E$16),"")</f>
        <v/>
      </c>
      <c r="H78" s="14" t="str">
        <f t="shared" si="5"/>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4"/>
        <v/>
      </c>
      <c r="G79" s="14" t="str">
        <f>IF(F79&lt;&gt;"",IF($G$4="Recurso",IF(LEFT($G$5,1)="M",VLOOKUP($G$5,'Definición técnica de imagenes'!$A$3:$G$17,5,FALSE),IF($G$5="F1",'Definición técnica de imagenes'!$E$15,'Definición técnica de imagenes'!$F$13)),'Definición técnica de imagenes'!$E$16),"")</f>
        <v/>
      </c>
      <c r="H79" s="14" t="str">
        <f t="shared" si="5"/>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4"/>
        <v/>
      </c>
      <c r="G80" s="14" t="str">
        <f>IF(F80&lt;&gt;"",IF($G$4="Recurso",IF(LEFT($G$5,1)="M",VLOOKUP($G$5,'Definición técnica de imagenes'!$A$3:$G$17,5,FALSE),IF($G$5="F1",'Definición técnica de imagenes'!$E$15,'Definición técnica de imagenes'!$F$13)),'Definición técnica de imagenes'!$E$16),"")</f>
        <v/>
      </c>
      <c r="H80" s="14" t="str">
        <f t="shared" si="5"/>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4"/>
        <v/>
      </c>
      <c r="G81" s="14" t="str">
        <f>IF(F81&lt;&gt;"",IF($G$4="Recurso",IF(LEFT($G$5,1)="M",VLOOKUP($G$5,'Definición técnica de imagenes'!$A$3:$G$17,5,FALSE),IF($G$5="F1",'Definición técnica de imagenes'!$E$15,'Definición técnica de imagenes'!$F$13)),'Definición técnica de imagenes'!$E$16),"")</f>
        <v/>
      </c>
      <c r="H81" s="14" t="str">
        <f t="shared" si="5"/>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4"/>
        <v/>
      </c>
      <c r="G82" s="14" t="str">
        <f>IF(F82&lt;&gt;"",IF($G$4="Recurso",IF(LEFT($G$5,1)="M",VLOOKUP($G$5,'Definición técnica de imagenes'!$A$3:$G$17,5,FALSE),IF($G$5="F1",'Definición técnica de imagenes'!$E$15,'Definición técnica de imagenes'!$F$13)),'Definición técnica de imagenes'!$E$16),"")</f>
        <v/>
      </c>
      <c r="H82" s="14" t="str">
        <f t="shared" si="5"/>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4"/>
        <v/>
      </c>
      <c r="G83" s="14" t="str">
        <f>IF(F83&lt;&gt;"",IF($G$4="Recurso",IF(LEFT($G$5,1)="M",VLOOKUP($G$5,'Definición técnica de imagenes'!$A$3:$G$17,5,FALSE),IF($G$5="F1",'Definición técnica de imagenes'!$E$15,'Definición técnica de imagenes'!$F$13)),'Definición técnica de imagenes'!$E$16),"")</f>
        <v/>
      </c>
      <c r="H83" s="14" t="str">
        <f t="shared" si="5"/>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4"/>
        <v/>
      </c>
      <c r="G84" s="14" t="str">
        <f>IF(F84&lt;&gt;"",IF($G$4="Recurso",IF(LEFT($G$5,1)="M",VLOOKUP($G$5,'Definición técnica de imagenes'!$A$3:$G$17,5,FALSE),IF($G$5="F1",'Definición técnica de imagenes'!$E$15,'Definición técnica de imagenes'!$F$13)),'Definición técnica de imagenes'!$E$16),"")</f>
        <v/>
      </c>
      <c r="H84" s="14" t="str">
        <f t="shared" si="5"/>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4"/>
        <v/>
      </c>
      <c r="G85" s="14" t="str">
        <f>IF(F85&lt;&gt;"",IF($G$4="Recurso",IF(LEFT($G$5,1)="M",VLOOKUP($G$5,'Definición técnica de imagenes'!$A$3:$G$17,5,FALSE),IF($G$5="F1",'Definición técnica de imagenes'!$E$15,'Definición técnica de imagenes'!$F$13)),'Definición técnica de imagenes'!$E$16),"")</f>
        <v/>
      </c>
      <c r="H85" s="14" t="str">
        <f t="shared" si="5"/>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4"/>
        <v/>
      </c>
      <c r="G86" s="14" t="str">
        <f>IF(F86&lt;&gt;"",IF($G$4="Recurso",IF(LEFT($G$5,1)="M",VLOOKUP($G$5,'Definición técnica de imagenes'!$A$3:$G$17,5,FALSE),IF($G$5="F1",'Definición técnica de imagenes'!$E$15,'Definición técnica de imagenes'!$F$13)),'Definición técnica de imagenes'!$E$16),"")</f>
        <v/>
      </c>
      <c r="H86" s="14" t="str">
        <f t="shared" si="5"/>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4"/>
        <v/>
      </c>
      <c r="G87" s="14" t="str">
        <f>IF(F87&lt;&gt;"",IF($G$4="Recurso",IF(LEFT($G$5,1)="M",VLOOKUP($G$5,'Definición técnica de imagenes'!$A$3:$G$17,5,FALSE),IF($G$5="F1",'Definición técnica de imagenes'!$E$15,'Definición técnica de imagenes'!$F$13)),'Definición técnica de imagenes'!$E$16),"")</f>
        <v/>
      </c>
      <c r="H87" s="14" t="str">
        <f t="shared" si="5"/>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4"/>
        <v/>
      </c>
      <c r="G88" s="14" t="str">
        <f>IF(F88&lt;&gt;"",IF($G$4="Recurso",IF(LEFT($G$5,1)="M",VLOOKUP($G$5,'Definición técnica de imagenes'!$A$3:$G$17,5,FALSE),IF($G$5="F1",'Definición técnica de imagenes'!$E$15,'Definición técnica de imagenes'!$F$13)),'Definición técnica de imagenes'!$E$16),"")</f>
        <v/>
      </c>
      <c r="H88" s="14" t="str">
        <f t="shared" si="5"/>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4"/>
        <v/>
      </c>
      <c r="G89" s="14" t="str">
        <f>IF(F89&lt;&gt;"",IF($G$4="Recurso",IF(LEFT($G$5,1)="M",VLOOKUP($G$5,'Definición técnica de imagenes'!$A$3:$G$17,5,FALSE),IF($G$5="F1",'Definición técnica de imagenes'!$E$15,'Definición técnica de imagenes'!$F$13)),'Definición técnica de imagenes'!$E$16),"")</f>
        <v/>
      </c>
      <c r="H89" s="14" t="str">
        <f t="shared" si="5"/>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4"/>
        <v/>
      </c>
      <c r="G90" s="14" t="str">
        <f>IF(F90&lt;&gt;"",IF($G$4="Recurso",IF(LEFT($G$5,1)="M",VLOOKUP($G$5,'Definición técnica de imagenes'!$A$3:$G$17,5,FALSE),IF($G$5="F1",'Definición técnica de imagenes'!$E$15,'Definición técnica de imagenes'!$F$13)),'Definición técnica de imagenes'!$E$16),"")</f>
        <v/>
      </c>
      <c r="H90" s="14" t="str">
        <f t="shared" si="5"/>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4"/>
        <v/>
      </c>
      <c r="G91" s="14" t="str">
        <f>IF(F91&lt;&gt;"",IF($G$4="Recurso",IF(LEFT($G$5,1)="M",VLOOKUP($G$5,'Definición técnica de imagenes'!$A$3:$G$17,5,FALSE),IF($G$5="F1",'Definición técnica de imagenes'!$E$15,'Definición técnica de imagenes'!$F$13)),'Definición técnica de imagenes'!$E$16),"")</f>
        <v/>
      </c>
      <c r="H91" s="14" t="str">
        <f t="shared" si="5"/>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4"/>
        <v/>
      </c>
      <c r="G92" s="14" t="str">
        <f>IF(F92&lt;&gt;"",IF($G$4="Recurso",IF(LEFT($G$5,1)="M",VLOOKUP($G$5,'Definición técnica de imagenes'!$A$3:$G$17,5,FALSE),IF($G$5="F1",'Definición técnica de imagenes'!$E$15,'Definición técnica de imagenes'!$F$13)),'Definición técnica de imagenes'!$E$16),"")</f>
        <v/>
      </c>
      <c r="H92" s="14" t="str">
        <f t="shared" si="5"/>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4"/>
        <v/>
      </c>
      <c r="G93" s="14" t="str">
        <f>IF(F93&lt;&gt;"",IF($G$4="Recurso",IF(LEFT($G$5,1)="M",VLOOKUP($G$5,'Definición técnica de imagenes'!$A$3:$G$17,5,FALSE),IF($G$5="F1",'Definición técnica de imagenes'!$E$15,'Definición técnica de imagenes'!$F$13)),'Definición técnica de imagenes'!$E$16),"")</f>
        <v/>
      </c>
      <c r="H93" s="14" t="str">
        <f t="shared" si="5"/>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4"/>
        <v/>
      </c>
      <c r="G94" s="14" t="str">
        <f>IF(F94&lt;&gt;"",IF($G$4="Recurso",IF(LEFT($G$5,1)="M",VLOOKUP($G$5,'Definición técnica de imagenes'!$A$3:$G$17,5,FALSE),IF($G$5="F1",'Definición técnica de imagenes'!$E$15,'Definición técnica de imagenes'!$F$13)),'Definición técnica de imagenes'!$E$16),"")</f>
        <v/>
      </c>
      <c r="H94" s="14" t="str">
        <f t="shared" si="5"/>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4"/>
        <v/>
      </c>
      <c r="G95" s="14" t="str">
        <f>IF(F95&lt;&gt;"",IF($G$4="Recurso",IF(LEFT($G$5,1)="M",VLOOKUP($G$5,'Definición técnica de imagenes'!$A$3:$G$17,5,FALSE),IF($G$5="F1",'Definición técnica de imagenes'!$E$15,'Definición técnica de imagenes'!$F$13)),'Definición técnica de imagenes'!$E$16),"")</f>
        <v/>
      </c>
      <c r="H95" s="14" t="str">
        <f t="shared" si="5"/>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4"/>
        <v/>
      </c>
      <c r="G96" s="14" t="str">
        <f>IF(F96&lt;&gt;"",IF($G$4="Recurso",IF(LEFT($G$5,1)="M",VLOOKUP($G$5,'Definición técnica de imagenes'!$A$3:$G$17,5,FALSE),IF($G$5="F1",'Definición técnica de imagenes'!$E$15,'Definición técnica de imagenes'!$F$13)),'Definición técnica de imagenes'!$E$16),"")</f>
        <v/>
      </c>
      <c r="H96" s="14" t="str">
        <f t="shared" si="5"/>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4"/>
        <v/>
      </c>
      <c r="G97" s="14" t="str">
        <f>IF(F97&lt;&gt;"",IF($G$4="Recurso",IF(LEFT($G$5,1)="M",VLOOKUP($G$5,'Definición técnica de imagenes'!$A$3:$G$17,5,FALSE),IF($G$5="F1",'Definición técnica de imagenes'!$E$15,'Definición técnica de imagenes'!$F$13)),'Definición técnica de imagenes'!$E$16),"")</f>
        <v/>
      </c>
      <c r="H97" s="14" t="str">
        <f t="shared" si="5"/>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4"/>
        <v/>
      </c>
      <c r="G98" s="14" t="str">
        <f>IF(F98&lt;&gt;"",IF($G$4="Recurso",IF(LEFT($G$5,1)="M",VLOOKUP($G$5,'Definición técnica de imagenes'!$A$3:$G$17,5,FALSE),IF($G$5="F1",'Definición técnica de imagenes'!$E$15,'Definición técnica de imagenes'!$F$13)),'Definición técnica de imagenes'!$E$16),"")</f>
        <v/>
      </c>
      <c r="H98" s="14" t="str">
        <f t="shared" si="5"/>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4"/>
        <v/>
      </c>
      <c r="G99" s="14" t="str">
        <f>IF(F99&lt;&gt;"",IF($G$4="Recurso",IF(LEFT($G$5,1)="M",VLOOKUP($G$5,'Definición técnica de imagenes'!$A$3:$G$17,5,FALSE),IF($G$5="F1",'Definición técnica de imagenes'!$E$15,'Definición técnica de imagenes'!$F$13)),'Definición técnica de imagenes'!$E$16),"")</f>
        <v/>
      </c>
      <c r="H99" s="14" t="str">
        <f t="shared" si="5"/>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4"/>
        <v/>
      </c>
      <c r="G100" s="14" t="str">
        <f>IF(F100&lt;&gt;"",IF($G$4="Recurso",IF(LEFT($G$5,1)="M",VLOOKUP($G$5,'Definición técnica de imagenes'!$A$3:$G$17,5,FALSE),IF($G$5="F1",'Definición técnica de imagenes'!$E$15,'Definición técnica de imagenes'!$F$13)),'Definición técnica de imagenes'!$E$16),"")</f>
        <v/>
      </c>
      <c r="H100" s="14" t="str">
        <f t="shared" si="5"/>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4"/>
        <v/>
      </c>
      <c r="G101" s="14" t="str">
        <f>IF(F101&lt;&gt;"",IF($G$4="Recurso",IF(LEFT($G$5,1)="M",VLOOKUP($G$5,'Definición técnica de imagenes'!$A$3:$G$17,5,FALSE),IF($G$5="F1",'Definición técnica de imagenes'!$E$15,'Definición técnica de imagenes'!$F$13)),'Definición técnica de imagenes'!$E$16),"")</f>
        <v/>
      </c>
      <c r="H101" s="14" t="str">
        <f t="shared" si="5"/>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4"/>
        <v/>
      </c>
      <c r="G102" s="14" t="str">
        <f>IF(F102&lt;&gt;"",IF($G$4="Recurso",IF(LEFT($G$5,1)="M",VLOOKUP($G$5,'Definición técnica de imagenes'!$A$3:$G$17,5,FALSE),IF($G$5="F1",'Definición técnica de imagenes'!$E$15,'Definición técnica de imagenes'!$F$13)),'Definición técnica de imagenes'!$E$16),"")</f>
        <v/>
      </c>
      <c r="H102" s="14" t="str">
        <f t="shared" si="5"/>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4"/>
        <v/>
      </c>
      <c r="G103" s="14" t="str">
        <f>IF(F103&lt;&gt;"",IF($G$4="Recurso",IF(LEFT($G$5,1)="M",VLOOKUP($G$5,'Definición técnica de imagenes'!$A$3:$G$17,5,FALSE),IF($G$5="F1",'Definición técnica de imagenes'!$E$15,'Definición técnica de imagenes'!$F$13)),'Definición técnica de imagenes'!$E$16),"")</f>
        <v/>
      </c>
      <c r="H103" s="14" t="str">
        <f t="shared" si="5"/>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4"/>
        <v/>
      </c>
      <c r="G104" s="14" t="str">
        <f>IF(F104&lt;&gt;"",IF($G$4="Recurso",IF(LEFT($G$5,1)="M",VLOOKUP($G$5,'Definición técnica de imagenes'!$A$3:$G$17,5,FALSE),IF($G$5="F1",'Definición técnica de imagenes'!$E$15,'Definición técnica de imagenes'!$F$13)),'Definición técnica de imagenes'!$E$16),"")</f>
        <v/>
      </c>
      <c r="H104" s="14" t="str">
        <f t="shared" si="5"/>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4"/>
        <v/>
      </c>
      <c r="G105" s="14" t="str">
        <f>IF(F105&lt;&gt;"",IF($G$4="Recurso",IF(LEFT($G$5,1)="M",VLOOKUP($G$5,'Definición técnica de imagenes'!$A$3:$G$17,5,FALSE),IF($G$5="F1",'Definición técnica de imagenes'!$E$15,'Definición técnica de imagenes'!$F$13)),'Definición técnica de imagenes'!$E$16),"")</f>
        <v/>
      </c>
      <c r="H105" s="14" t="str">
        <f t="shared" si="5"/>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4"/>
        <v/>
      </c>
      <c r="G106" s="14" t="str">
        <f>IF(F106&lt;&gt;"",IF($G$4="Recurso",IF(LEFT($G$5,1)="M",VLOOKUP($G$5,'Definición técnica de imagenes'!$A$3:$G$17,5,FALSE),IF($G$5="F1",'Definición técnica de imagenes'!$E$15,'Definición técnica de imagenes'!$F$13)),'Definición técnica de imagenes'!$E$16),"")</f>
        <v/>
      </c>
      <c r="H106" s="14" t="str">
        <f t="shared" si="5"/>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4"/>
        <v/>
      </c>
      <c r="G107" s="14" t="str">
        <f>IF(F107&lt;&gt;"",IF($G$4="Recurso",IF(LEFT($G$5,1)="M",VLOOKUP($G$5,'Definición técnica de imagenes'!$A$3:$G$17,5,FALSE),IF($G$5="F1",'Definición técnica de imagenes'!$E$15,'Definición técnica de imagenes'!$F$13)),'Definición técnica de imagenes'!$E$16),"")</f>
        <v/>
      </c>
      <c r="H107" s="14" t="str">
        <f t="shared" si="5"/>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4"/>
        <v/>
      </c>
      <c r="G108" s="14" t="str">
        <f>IF(F108&lt;&gt;"",IF($G$4="Recurso",IF(LEFT($G$5,1)="M",VLOOKUP($G$5,'Definición técnica de imagenes'!$A$3:$G$17,5,FALSE),IF($G$5="F1",'Definición técnica de imagenes'!$E$15,'Definición técnica de imagenes'!$F$13)),'Definición técnica de imagenes'!$E$16),"")</f>
        <v/>
      </c>
      <c r="H108" s="14" t="str">
        <f t="shared" si="5"/>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pageMargins left="0.75" right="0.75" top="1" bottom="1" header="0.5" footer="0.5"/>
  <pageSetup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38" customWidth="1"/>
    <col min="2" max="2" width="11" style="38"/>
    <col min="3" max="3" width="13.875" style="38" customWidth="1"/>
    <col min="4" max="4" width="11.375" style="38" customWidth="1"/>
    <col min="5" max="7" width="11" style="38"/>
    <col min="8" max="11" width="11" style="38" hidden="1" customWidth="1"/>
    <col min="12" max="16384" width="11" style="38"/>
  </cols>
  <sheetData>
    <row r="1" spans="1:11" ht="16.5" thickBot="1" x14ac:dyDescent="0.3">
      <c r="A1" s="96" t="s">
        <v>39</v>
      </c>
      <c r="B1" s="97"/>
      <c r="C1" s="97"/>
      <c r="D1" s="97"/>
      <c r="E1" s="97"/>
      <c r="F1" s="98"/>
    </row>
    <row r="2" spans="1:11" x14ac:dyDescent="0.25">
      <c r="A2" s="46" t="s">
        <v>43</v>
      </c>
      <c r="B2" s="47"/>
      <c r="C2" s="99" t="s">
        <v>14</v>
      </c>
      <c r="D2" s="100"/>
      <c r="E2" s="101"/>
      <c r="F2" s="48"/>
    </row>
    <row r="3" spans="1:11" ht="63" x14ac:dyDescent="0.25">
      <c r="A3" s="49" t="s">
        <v>44</v>
      </c>
      <c r="B3" s="47"/>
      <c r="C3" s="105" t="s">
        <v>15</v>
      </c>
      <c r="D3" s="106"/>
      <c r="E3" s="107"/>
      <c r="F3" s="48"/>
      <c r="H3" s="38" t="s">
        <v>19</v>
      </c>
      <c r="I3" s="38" t="s">
        <v>20</v>
      </c>
      <c r="J3" s="38" t="s">
        <v>21</v>
      </c>
      <c r="K3" s="38" t="s">
        <v>53</v>
      </c>
    </row>
    <row r="4" spans="1:11" ht="31.5" x14ac:dyDescent="0.25">
      <c r="A4" s="46" t="s">
        <v>45</v>
      </c>
      <c r="B4" s="47"/>
      <c r="C4" s="42" t="s">
        <v>16</v>
      </c>
      <c r="D4" s="41" t="s">
        <v>17</v>
      </c>
      <c r="E4" s="45" t="s">
        <v>18</v>
      </c>
      <c r="F4" s="48"/>
      <c r="H4" s="38" t="s">
        <v>22</v>
      </c>
      <c r="I4" s="38" t="s">
        <v>26</v>
      </c>
      <c r="J4" s="38">
        <v>1</v>
      </c>
      <c r="K4" s="38">
        <v>1</v>
      </c>
    </row>
    <row r="5" spans="1:11" ht="79.5" thickBot="1" x14ac:dyDescent="0.3">
      <c r="A5" s="49" t="s">
        <v>46</v>
      </c>
      <c r="B5" s="47"/>
      <c r="C5" s="44" t="s">
        <v>36</v>
      </c>
      <c r="D5" s="108" t="str">
        <f>CONCATENATE(H21,"_",I21,"_",J21,"_CO")</f>
        <v>LE_07_04_CO</v>
      </c>
      <c r="E5" s="109"/>
      <c r="F5" s="48"/>
      <c r="H5" s="38" t="s">
        <v>23</v>
      </c>
      <c r="I5" s="38" t="s">
        <v>27</v>
      </c>
      <c r="J5" s="38">
        <v>2</v>
      </c>
      <c r="K5" s="38">
        <v>2</v>
      </c>
    </row>
    <row r="6" spans="1:11" ht="32.25" thickBot="1" x14ac:dyDescent="0.3">
      <c r="A6" s="46" t="s">
        <v>11</v>
      </c>
      <c r="B6" s="47"/>
      <c r="C6" s="47"/>
      <c r="D6" s="47"/>
      <c r="E6" s="47"/>
      <c r="F6" s="48"/>
      <c r="H6" s="38" t="s">
        <v>24</v>
      </c>
      <c r="I6" s="38" t="s">
        <v>28</v>
      </c>
      <c r="J6" s="38">
        <v>3</v>
      </c>
      <c r="K6" s="38">
        <v>3</v>
      </c>
    </row>
    <row r="7" spans="1:11" ht="48" thickBot="1" x14ac:dyDescent="0.3">
      <c r="A7" s="49" t="s">
        <v>12</v>
      </c>
      <c r="B7" s="47"/>
      <c r="C7" s="78" t="s">
        <v>144</v>
      </c>
      <c r="D7" s="94" t="str">
        <f>CONCATENATE("SolicitudGrafica_",D5,".xls")</f>
        <v>SolicitudGrafica_LE_07_04_CO.xls</v>
      </c>
      <c r="E7" s="94"/>
      <c r="F7" s="95"/>
      <c r="H7" s="38" t="s">
        <v>25</v>
      </c>
      <c r="I7" s="38" t="s">
        <v>29</v>
      </c>
      <c r="J7" s="38">
        <v>4</v>
      </c>
      <c r="K7" s="38">
        <v>4</v>
      </c>
    </row>
    <row r="8" spans="1:11" ht="47.25" x14ac:dyDescent="0.25">
      <c r="A8" s="49" t="s">
        <v>54</v>
      </c>
      <c r="B8" s="47"/>
      <c r="C8" s="47"/>
      <c r="D8" s="47"/>
      <c r="E8" s="47"/>
      <c r="F8" s="48"/>
      <c r="I8" s="38" t="s">
        <v>30</v>
      </c>
      <c r="J8" s="38">
        <v>5</v>
      </c>
      <c r="K8" s="38">
        <v>5</v>
      </c>
    </row>
    <row r="9" spans="1:11" ht="47.25" x14ac:dyDescent="0.25">
      <c r="A9" s="49" t="s">
        <v>13</v>
      </c>
      <c r="B9" s="47"/>
      <c r="C9" s="47"/>
      <c r="D9" s="47"/>
      <c r="E9" s="47"/>
      <c r="F9" s="48"/>
      <c r="I9" s="38" t="s">
        <v>31</v>
      </c>
      <c r="J9" s="38">
        <v>6</v>
      </c>
      <c r="K9" s="38">
        <v>6</v>
      </c>
    </row>
    <row r="10" spans="1:11" ht="32.25" thickBot="1" x14ac:dyDescent="0.3">
      <c r="A10" s="50" t="s">
        <v>37</v>
      </c>
      <c r="B10" s="51"/>
      <c r="C10" s="51"/>
      <c r="D10" s="51"/>
      <c r="E10" s="51"/>
      <c r="F10" s="52"/>
      <c r="I10" s="38" t="s">
        <v>32</v>
      </c>
      <c r="J10" s="38">
        <v>7</v>
      </c>
      <c r="K10" s="38">
        <v>7</v>
      </c>
    </row>
    <row r="11" spans="1:11" x14ac:dyDescent="0.25">
      <c r="I11" s="38" t="s">
        <v>33</v>
      </c>
      <c r="J11" s="38">
        <v>8</v>
      </c>
      <c r="K11" s="38">
        <v>8</v>
      </c>
    </row>
    <row r="12" spans="1:11" ht="16.5" thickBot="1" x14ac:dyDescent="0.3">
      <c r="I12" s="38" t="s">
        <v>38</v>
      </c>
      <c r="J12" s="38">
        <v>9</v>
      </c>
      <c r="K12" s="38">
        <v>9</v>
      </c>
    </row>
    <row r="13" spans="1:11" x14ac:dyDescent="0.25">
      <c r="A13" s="96" t="s">
        <v>42</v>
      </c>
      <c r="B13" s="97"/>
      <c r="C13" s="97"/>
      <c r="D13" s="97"/>
      <c r="E13" s="97"/>
      <c r="F13" s="98"/>
      <c r="I13" s="38" t="s">
        <v>34</v>
      </c>
      <c r="J13" s="38">
        <v>10</v>
      </c>
      <c r="K13" s="38">
        <v>10</v>
      </c>
    </row>
    <row r="14" spans="1:11" ht="16.5" thickBot="1" x14ac:dyDescent="0.3">
      <c r="A14" s="49"/>
      <c r="B14" s="47"/>
      <c r="C14" s="47"/>
      <c r="D14" s="47"/>
      <c r="E14" s="47"/>
      <c r="F14" s="48"/>
      <c r="I14" s="38" t="s">
        <v>35</v>
      </c>
      <c r="J14" s="38">
        <v>11</v>
      </c>
      <c r="K14" s="38">
        <v>11</v>
      </c>
    </row>
    <row r="15" spans="1:11" x14ac:dyDescent="0.25">
      <c r="A15" s="46" t="s">
        <v>47</v>
      </c>
      <c r="B15" s="47"/>
      <c r="C15" s="99" t="s">
        <v>50</v>
      </c>
      <c r="D15" s="100"/>
      <c r="E15" s="100"/>
      <c r="F15" s="101"/>
      <c r="J15" s="38">
        <v>12</v>
      </c>
      <c r="K15" s="38">
        <v>12</v>
      </c>
    </row>
    <row r="16" spans="1:11" ht="67.150000000000006" customHeight="1" x14ac:dyDescent="0.25">
      <c r="A16" s="49" t="s">
        <v>48</v>
      </c>
      <c r="B16" s="47"/>
      <c r="C16" s="42" t="s">
        <v>16</v>
      </c>
      <c r="D16" s="41" t="s">
        <v>17</v>
      </c>
      <c r="E16" s="41" t="s">
        <v>18</v>
      </c>
      <c r="F16" s="43" t="s">
        <v>51</v>
      </c>
      <c r="J16" s="38">
        <v>13</v>
      </c>
      <c r="K16" s="38">
        <v>13</v>
      </c>
    </row>
    <row r="17" spans="1:11" ht="32.1" customHeight="1" thickBot="1" x14ac:dyDescent="0.3">
      <c r="A17" s="46" t="s">
        <v>45</v>
      </c>
      <c r="B17" s="47"/>
      <c r="C17" s="44" t="s">
        <v>36</v>
      </c>
      <c r="D17" s="102" t="str">
        <f>CONCATENATE(H21,"_",I21,"_",J21,"_",K45)</f>
        <v>LE_07_04_REC10</v>
      </c>
      <c r="E17" s="103"/>
      <c r="F17" s="104"/>
      <c r="J17" s="38">
        <v>14</v>
      </c>
      <c r="K17" s="38">
        <v>14</v>
      </c>
    </row>
    <row r="18" spans="1:11" ht="79.5" thickBot="1" x14ac:dyDescent="0.3">
      <c r="A18" s="49" t="s">
        <v>49</v>
      </c>
      <c r="B18" s="47"/>
      <c r="C18" s="78" t="s">
        <v>145</v>
      </c>
      <c r="D18" s="94" t="str">
        <f>CONCATENATE("SolicitudGrafica_",D17,".xls")</f>
        <v>SolicitudGrafica_LE_07_04_REC10.xls</v>
      </c>
      <c r="E18" s="94"/>
      <c r="F18" s="95"/>
      <c r="J18" s="38">
        <v>15</v>
      </c>
      <c r="K18" s="38">
        <v>15</v>
      </c>
    </row>
    <row r="19" spans="1:11" x14ac:dyDescent="0.25">
      <c r="A19" s="46" t="s">
        <v>11</v>
      </c>
      <c r="B19" s="47"/>
      <c r="C19" s="47"/>
      <c r="D19" s="47"/>
      <c r="E19" s="47"/>
      <c r="F19" s="48"/>
      <c r="H19" s="38">
        <v>3</v>
      </c>
      <c r="J19" s="38">
        <v>16</v>
      </c>
      <c r="K19" s="38">
        <v>16</v>
      </c>
    </row>
    <row r="20" spans="1:11" ht="63.75" thickBot="1" x14ac:dyDescent="0.3">
      <c r="A20" s="50" t="s">
        <v>52</v>
      </c>
      <c r="B20" s="51"/>
      <c r="C20" s="51"/>
      <c r="D20" s="51"/>
      <c r="E20" s="51"/>
      <c r="F20" s="52"/>
      <c r="H20" s="38">
        <v>4</v>
      </c>
      <c r="I20" s="38">
        <v>5</v>
      </c>
      <c r="J20" s="38">
        <v>4</v>
      </c>
      <c r="K20" s="38">
        <v>17</v>
      </c>
    </row>
    <row r="21" spans="1:11" x14ac:dyDescent="0.25">
      <c r="H21" s="38" t="str">
        <f>IF(INDEX(H4:H7,H20)=H4,"MA",IF(INDEX(H4:H7,H20)=H5,"CN",IF(INDEX(H4:H7,H20)=H6,"CS",IF(INDEX(H4:H7,H20)=H7,"LE"))))</f>
        <v>LE</v>
      </c>
      <c r="I21" s="38" t="str">
        <f>CONCATENATE(IF((I20+2)&lt;10,"0",""),I20+2)</f>
        <v>07</v>
      </c>
      <c r="J21" s="38" t="str">
        <f>CONCATENATE(IF(J20&lt;10,"0",""),J20)</f>
        <v>04</v>
      </c>
      <c r="K21" s="38">
        <v>18</v>
      </c>
    </row>
    <row r="22" spans="1:11" x14ac:dyDescent="0.25">
      <c r="K22" s="38">
        <v>19</v>
      </c>
    </row>
    <row r="23" spans="1:11" x14ac:dyDescent="0.25">
      <c r="K23" s="38">
        <v>20</v>
      </c>
    </row>
    <row r="24" spans="1:11" x14ac:dyDescent="0.25">
      <c r="K24" s="38">
        <v>21</v>
      </c>
    </row>
    <row r="25" spans="1:11" x14ac:dyDescent="0.25">
      <c r="K25" s="38">
        <v>22</v>
      </c>
    </row>
    <row r="26" spans="1:11" x14ac:dyDescent="0.25">
      <c r="K26" s="38">
        <v>23</v>
      </c>
    </row>
    <row r="27" spans="1:11" x14ac:dyDescent="0.25">
      <c r="K27" s="38">
        <v>24</v>
      </c>
    </row>
    <row r="28" spans="1:11" x14ac:dyDescent="0.25">
      <c r="K28" s="38">
        <v>25</v>
      </c>
    </row>
    <row r="29" spans="1:11" x14ac:dyDescent="0.25">
      <c r="K29" s="38">
        <v>26</v>
      </c>
    </row>
    <row r="30" spans="1:11" x14ac:dyDescent="0.25">
      <c r="K30" s="38">
        <v>27</v>
      </c>
    </row>
    <row r="31" spans="1:11" x14ac:dyDescent="0.25">
      <c r="K31" s="38">
        <v>28</v>
      </c>
    </row>
    <row r="32" spans="1:11" x14ac:dyDescent="0.25">
      <c r="K32" s="38">
        <v>29</v>
      </c>
    </row>
    <row r="33" spans="11:11" x14ac:dyDescent="0.25">
      <c r="K33" s="38">
        <v>30</v>
      </c>
    </row>
    <row r="34" spans="11:11" x14ac:dyDescent="0.25">
      <c r="K34" s="38">
        <v>31</v>
      </c>
    </row>
    <row r="35" spans="11:11" x14ac:dyDescent="0.25">
      <c r="K35" s="38">
        <v>32</v>
      </c>
    </row>
    <row r="36" spans="11:11" x14ac:dyDescent="0.25">
      <c r="K36" s="38">
        <v>33</v>
      </c>
    </row>
    <row r="37" spans="11:11" x14ac:dyDescent="0.25">
      <c r="K37" s="38">
        <v>34</v>
      </c>
    </row>
    <row r="38" spans="11:11" x14ac:dyDescent="0.25">
      <c r="K38" s="38">
        <v>35</v>
      </c>
    </row>
    <row r="39" spans="11:11" x14ac:dyDescent="0.25">
      <c r="K39" s="38">
        <v>36</v>
      </c>
    </row>
    <row r="40" spans="11:11" x14ac:dyDescent="0.25">
      <c r="K40" s="38">
        <v>37</v>
      </c>
    </row>
    <row r="41" spans="11:11" x14ac:dyDescent="0.25">
      <c r="K41" s="38">
        <v>38</v>
      </c>
    </row>
    <row r="42" spans="11:11" x14ac:dyDescent="0.25">
      <c r="K42" s="38">
        <v>39</v>
      </c>
    </row>
    <row r="43" spans="11:11" x14ac:dyDescent="0.25">
      <c r="K43" s="38">
        <v>40</v>
      </c>
    </row>
    <row r="44" spans="11:11" x14ac:dyDescent="0.25">
      <c r="K44" s="38">
        <v>1</v>
      </c>
    </row>
    <row r="45" spans="11:11" x14ac:dyDescent="0.25">
      <c r="K45" s="38"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9" activePane="bottomLeft" state="frozen"/>
      <selection pane="bottomLeft" activeCell="G9" sqref="G9"/>
    </sheetView>
  </sheetViews>
  <sheetFormatPr baseColWidth="10" defaultColWidth="10.875" defaultRowHeight="15.75" x14ac:dyDescent="0.25"/>
  <cols>
    <col min="1" max="1" width="21" style="38" customWidth="1"/>
    <col min="2" max="2" width="22.25" style="38" customWidth="1"/>
    <col min="3" max="3" width="17.375" style="38" customWidth="1"/>
    <col min="4" max="4" width="10.875" style="38"/>
    <col min="5" max="5" width="11.75" style="38" customWidth="1"/>
    <col min="6" max="6" width="12.75" style="38" customWidth="1"/>
    <col min="7" max="7" width="11" style="38" customWidth="1"/>
    <col min="8" max="9" width="22.25" style="38" customWidth="1"/>
    <col min="10" max="10" width="20.75" style="38" customWidth="1"/>
    <col min="11" max="11" width="44.5" style="38" customWidth="1"/>
    <col min="12" max="16384" width="10.875" style="38"/>
  </cols>
  <sheetData>
    <row r="1" spans="1:11" x14ac:dyDescent="0.25">
      <c r="A1" s="110" t="s">
        <v>57</v>
      </c>
      <c r="B1" s="110" t="s">
        <v>64</v>
      </c>
      <c r="C1" s="110" t="s">
        <v>65</v>
      </c>
      <c r="D1" s="110" t="s">
        <v>6</v>
      </c>
      <c r="E1" s="110" t="s">
        <v>66</v>
      </c>
      <c r="F1" s="110" t="s">
        <v>67</v>
      </c>
      <c r="G1" s="110" t="s">
        <v>68</v>
      </c>
      <c r="H1" s="111" t="s">
        <v>69</v>
      </c>
      <c r="I1" s="111"/>
      <c r="J1" s="111"/>
    </row>
    <row r="2" spans="1:11" x14ac:dyDescent="0.25">
      <c r="A2" s="110"/>
      <c r="B2" s="110"/>
      <c r="C2" s="110"/>
      <c r="D2" s="110"/>
      <c r="E2" s="110"/>
      <c r="F2" s="110"/>
      <c r="G2" s="110"/>
      <c r="H2" s="57" t="s">
        <v>66</v>
      </c>
      <c r="I2" s="57" t="s">
        <v>67</v>
      </c>
      <c r="J2" s="57" t="s">
        <v>68</v>
      </c>
    </row>
    <row r="3" spans="1:11" s="59" customFormat="1" x14ac:dyDescent="0.25">
      <c r="A3" s="58" t="s">
        <v>70</v>
      </c>
      <c r="B3" s="58" t="s">
        <v>71</v>
      </c>
      <c r="C3" s="58" t="s">
        <v>72</v>
      </c>
      <c r="D3" s="58" t="s">
        <v>73</v>
      </c>
      <c r="E3" s="58" t="s">
        <v>74</v>
      </c>
      <c r="F3" s="58"/>
      <c r="G3" s="58"/>
      <c r="H3" s="58" t="s">
        <v>75</v>
      </c>
      <c r="I3" s="58"/>
      <c r="J3" s="58"/>
    </row>
    <row r="4" spans="1:11" s="59" customFormat="1" x14ac:dyDescent="0.25">
      <c r="A4" s="60" t="s">
        <v>58</v>
      </c>
      <c r="B4" s="60" t="s">
        <v>76</v>
      </c>
      <c r="C4" s="60" t="s">
        <v>72</v>
      </c>
      <c r="D4" s="60" t="s">
        <v>73</v>
      </c>
      <c r="E4" s="60" t="s">
        <v>77</v>
      </c>
      <c r="F4" s="60" t="s">
        <v>78</v>
      </c>
      <c r="G4" s="60"/>
      <c r="H4" s="60" t="s">
        <v>79</v>
      </c>
      <c r="I4" s="60" t="s">
        <v>80</v>
      </c>
      <c r="J4" s="60"/>
    </row>
    <row r="5" spans="1:11" s="59" customFormat="1" x14ac:dyDescent="0.25">
      <c r="A5" s="61" t="s">
        <v>81</v>
      </c>
      <c r="B5" s="60" t="s">
        <v>82</v>
      </c>
      <c r="C5" s="60" t="s">
        <v>72</v>
      </c>
      <c r="D5" s="60" t="s">
        <v>73</v>
      </c>
      <c r="E5" s="60" t="s">
        <v>77</v>
      </c>
      <c r="F5" s="60" t="s">
        <v>78</v>
      </c>
      <c r="G5" s="62"/>
      <c r="H5" s="60" t="s">
        <v>79</v>
      </c>
      <c r="I5" s="60" t="s">
        <v>80</v>
      </c>
      <c r="J5" s="62"/>
    </row>
    <row r="6" spans="1:11" s="59" customFormat="1" x14ac:dyDescent="0.25">
      <c r="A6" s="60" t="s">
        <v>59</v>
      </c>
      <c r="B6" s="60" t="s">
        <v>83</v>
      </c>
      <c r="C6" s="60" t="s">
        <v>72</v>
      </c>
      <c r="D6" s="60" t="s">
        <v>73</v>
      </c>
      <c r="E6" s="60" t="s">
        <v>77</v>
      </c>
      <c r="F6" s="60" t="s">
        <v>78</v>
      </c>
      <c r="G6" s="60" t="s">
        <v>74</v>
      </c>
      <c r="H6" s="60" t="s">
        <v>79</v>
      </c>
      <c r="I6" s="60" t="s">
        <v>80</v>
      </c>
      <c r="J6" s="60" t="s">
        <v>84</v>
      </c>
    </row>
    <row r="7" spans="1:11" s="59" customFormat="1" ht="25.5" x14ac:dyDescent="0.25">
      <c r="A7" s="60" t="s">
        <v>85</v>
      </c>
      <c r="B7" s="60" t="s">
        <v>86</v>
      </c>
      <c r="C7" s="60" t="s">
        <v>72</v>
      </c>
      <c r="D7" s="60" t="s">
        <v>73</v>
      </c>
      <c r="E7" s="60" t="s">
        <v>77</v>
      </c>
      <c r="F7" s="60" t="s">
        <v>78</v>
      </c>
      <c r="G7" s="60"/>
      <c r="H7" s="60" t="s">
        <v>79</v>
      </c>
      <c r="I7" s="60" t="s">
        <v>80</v>
      </c>
      <c r="J7" s="60"/>
    </row>
    <row r="8" spans="1:11" s="59" customFormat="1" ht="25.5" x14ac:dyDescent="0.25">
      <c r="A8" s="60" t="s">
        <v>87</v>
      </c>
      <c r="B8" s="60" t="s">
        <v>88</v>
      </c>
      <c r="C8" s="60" t="s">
        <v>72</v>
      </c>
      <c r="D8" s="60" t="s">
        <v>73</v>
      </c>
      <c r="E8" s="60" t="s">
        <v>77</v>
      </c>
      <c r="F8" s="60" t="s">
        <v>78</v>
      </c>
      <c r="G8" s="60"/>
      <c r="H8" s="60" t="s">
        <v>79</v>
      </c>
      <c r="I8" s="60" t="s">
        <v>80</v>
      </c>
      <c r="J8" s="60"/>
    </row>
    <row r="9" spans="1:11" s="59" customFormat="1" x14ac:dyDescent="0.25">
      <c r="A9" s="60" t="s">
        <v>89</v>
      </c>
      <c r="B9" s="60" t="s">
        <v>90</v>
      </c>
      <c r="C9" s="60" t="s">
        <v>72</v>
      </c>
      <c r="D9" s="60" t="s">
        <v>73</v>
      </c>
      <c r="E9" s="60" t="s">
        <v>77</v>
      </c>
      <c r="F9" s="60" t="s">
        <v>78</v>
      </c>
      <c r="G9" s="60"/>
      <c r="H9" s="60" t="s">
        <v>79</v>
      </c>
      <c r="I9" s="60" t="s">
        <v>80</v>
      </c>
      <c r="J9" s="60"/>
    </row>
    <row r="10" spans="1:11" s="59" customFormat="1" x14ac:dyDescent="0.25">
      <c r="A10" s="60" t="s">
        <v>91</v>
      </c>
      <c r="B10" s="60" t="s">
        <v>92</v>
      </c>
      <c r="C10" s="60" t="s">
        <v>72</v>
      </c>
      <c r="D10" s="60" t="s">
        <v>73</v>
      </c>
      <c r="E10" s="60" t="s">
        <v>93</v>
      </c>
      <c r="F10" s="60"/>
      <c r="G10" s="60"/>
      <c r="H10" s="60" t="s">
        <v>75</v>
      </c>
      <c r="I10" s="60"/>
      <c r="J10" s="60"/>
    </row>
    <row r="11" spans="1:11" s="59" customFormat="1" ht="25.5" x14ac:dyDescent="0.25">
      <c r="A11" s="60" t="s">
        <v>94</v>
      </c>
      <c r="B11" s="60" t="s">
        <v>95</v>
      </c>
      <c r="C11" s="60" t="s">
        <v>72</v>
      </c>
      <c r="D11" s="60" t="s">
        <v>73</v>
      </c>
      <c r="E11" s="60" t="s">
        <v>77</v>
      </c>
      <c r="F11" s="60" t="s">
        <v>78</v>
      </c>
      <c r="G11" s="60"/>
      <c r="H11" s="60" t="s">
        <v>79</v>
      </c>
      <c r="I11" s="60" t="s">
        <v>80</v>
      </c>
      <c r="J11" s="60"/>
    </row>
    <row r="12" spans="1:11" s="59" customFormat="1" x14ac:dyDescent="0.25">
      <c r="A12" s="60" t="s">
        <v>96</v>
      </c>
      <c r="B12" s="60" t="s">
        <v>97</v>
      </c>
      <c r="C12" s="60" t="s">
        <v>72</v>
      </c>
      <c r="D12" s="60" t="s">
        <v>73</v>
      </c>
      <c r="E12" s="60" t="s">
        <v>77</v>
      </c>
      <c r="F12" s="60" t="s">
        <v>78</v>
      </c>
      <c r="G12" s="60"/>
      <c r="H12" s="60" t="s">
        <v>79</v>
      </c>
      <c r="I12" s="60" t="s">
        <v>80</v>
      </c>
      <c r="J12" s="60"/>
    </row>
    <row r="13" spans="1:11" ht="63" x14ac:dyDescent="0.25">
      <c r="A13" s="63" t="s">
        <v>98</v>
      </c>
      <c r="B13" s="63" t="s">
        <v>99</v>
      </c>
      <c r="C13" s="60" t="s">
        <v>72</v>
      </c>
      <c r="D13" s="64" t="s">
        <v>100</v>
      </c>
      <c r="E13" s="64"/>
      <c r="F13" s="65" t="s">
        <v>142</v>
      </c>
      <c r="G13" s="63"/>
      <c r="H13" s="60"/>
      <c r="I13" s="60" t="s">
        <v>75</v>
      </c>
      <c r="J13" s="63"/>
      <c r="K13" s="38" t="s">
        <v>101</v>
      </c>
    </row>
    <row r="14" spans="1:11" x14ac:dyDescent="0.25">
      <c r="A14" s="63" t="s">
        <v>102</v>
      </c>
      <c r="B14" s="63" t="s">
        <v>103</v>
      </c>
      <c r="C14" s="60" t="s">
        <v>72</v>
      </c>
      <c r="D14" s="64" t="s">
        <v>73</v>
      </c>
      <c r="E14" s="64"/>
      <c r="F14" s="65" t="s">
        <v>143</v>
      </c>
      <c r="G14" s="63"/>
      <c r="H14" s="60"/>
      <c r="I14" s="60" t="s">
        <v>75</v>
      </c>
      <c r="J14" s="63"/>
    </row>
    <row r="15" spans="1:11" ht="31.5" x14ac:dyDescent="0.25">
      <c r="A15" s="63" t="s">
        <v>104</v>
      </c>
      <c r="B15" s="63" t="s">
        <v>105</v>
      </c>
      <c r="C15" s="60" t="s">
        <v>106</v>
      </c>
      <c r="D15" s="63" t="s">
        <v>100</v>
      </c>
      <c r="E15" s="63" t="s">
        <v>141</v>
      </c>
      <c r="F15" s="63"/>
      <c r="G15" s="63"/>
      <c r="H15" s="60" t="s">
        <v>75</v>
      </c>
      <c r="I15" s="63"/>
      <c r="J15" s="63"/>
      <c r="K15" s="38" t="s">
        <v>107</v>
      </c>
    </row>
    <row r="16" spans="1:11" ht="94.5" x14ac:dyDescent="0.25">
      <c r="A16" s="65" t="s">
        <v>108</v>
      </c>
      <c r="B16" s="65"/>
      <c r="C16" s="61" t="s">
        <v>106</v>
      </c>
      <c r="D16" s="65" t="s">
        <v>109</v>
      </c>
      <c r="E16" s="64" t="s">
        <v>139</v>
      </c>
      <c r="F16" s="64" t="s">
        <v>140</v>
      </c>
      <c r="G16" s="64"/>
      <c r="H16" s="65" t="s">
        <v>110</v>
      </c>
      <c r="I16" s="65" t="s">
        <v>111</v>
      </c>
      <c r="J16" s="64"/>
      <c r="K16" s="66" t="s">
        <v>112</v>
      </c>
    </row>
    <row r="17" spans="1:11" ht="25.5" x14ac:dyDescent="0.25">
      <c r="A17" s="60" t="s">
        <v>113</v>
      </c>
      <c r="B17" s="60"/>
      <c r="C17" s="60" t="s">
        <v>72</v>
      </c>
      <c r="D17" s="60" t="s">
        <v>73</v>
      </c>
      <c r="E17" s="60" t="s">
        <v>114</v>
      </c>
      <c r="F17" s="60" t="s">
        <v>115</v>
      </c>
      <c r="G17" s="60"/>
      <c r="H17" s="67" t="s">
        <v>116</v>
      </c>
      <c r="I17" s="67" t="s">
        <v>117</v>
      </c>
      <c r="J17" s="60"/>
      <c r="K17" s="68" t="s">
        <v>118</v>
      </c>
    </row>
    <row r="20" spans="1:11" x14ac:dyDescent="0.25">
      <c r="A20" s="69" t="s">
        <v>119</v>
      </c>
    </row>
    <row r="21" spans="1:11" x14ac:dyDescent="0.25">
      <c r="A21" s="70" t="s">
        <v>120</v>
      </c>
      <c r="B21" s="71" t="s">
        <v>121</v>
      </c>
      <c r="C21" s="72" t="s">
        <v>122</v>
      </c>
      <c r="D21" s="71"/>
      <c r="E21" s="71"/>
    </row>
    <row r="22" spans="1:11" x14ac:dyDescent="0.25">
      <c r="A22" s="73" t="s">
        <v>123</v>
      </c>
      <c r="B22" s="74" t="s">
        <v>124</v>
      </c>
      <c r="C22" s="75" t="s">
        <v>125</v>
      </c>
      <c r="D22" s="74"/>
      <c r="E22" s="74"/>
    </row>
    <row r="23" spans="1:11" x14ac:dyDescent="0.25">
      <c r="A23" s="73" t="s">
        <v>126</v>
      </c>
      <c r="B23" s="74" t="s">
        <v>127</v>
      </c>
      <c r="C23" s="75" t="s">
        <v>128</v>
      </c>
      <c r="D23" s="74"/>
      <c r="E23" s="74"/>
    </row>
    <row r="24" spans="1:11" ht="31.5" x14ac:dyDescent="0.25">
      <c r="A24" s="73" t="s">
        <v>129</v>
      </c>
      <c r="B24" s="74" t="s">
        <v>130</v>
      </c>
      <c r="C24" s="75" t="s">
        <v>131</v>
      </c>
      <c r="D24" s="74"/>
      <c r="E24" s="74"/>
    </row>
    <row r="25" spans="1:11" x14ac:dyDescent="0.25">
      <c r="A25" s="73" t="s">
        <v>132</v>
      </c>
      <c r="B25" s="74" t="s">
        <v>133</v>
      </c>
      <c r="C25" s="75" t="s">
        <v>134</v>
      </c>
      <c r="D25" s="74"/>
      <c r="E25" s="74"/>
    </row>
    <row r="26" spans="1:11" ht="63" x14ac:dyDescent="0.25">
      <c r="A26" s="73" t="s">
        <v>135</v>
      </c>
      <c r="B26" s="74" t="s">
        <v>136</v>
      </c>
      <c r="C26" s="75" t="s">
        <v>137</v>
      </c>
      <c r="D26" s="74"/>
      <c r="E26" s="74"/>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2015-03-11T00:12:26Z</dcterms:modified>
</cp:coreProperties>
</file>