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H11" i="1" s="1"/>
  <c r="I12" i="1"/>
  <c r="H12" i="1" s="1"/>
  <c r="I13" i="1"/>
  <c r="H13" i="1" s="1"/>
  <c r="I14" i="1"/>
  <c r="H14" i="1" s="1"/>
  <c r="I15" i="1"/>
  <c r="H15" i="1" s="1"/>
  <c r="I16" i="1"/>
  <c r="H16" i="1" s="1"/>
  <c r="I17" i="1"/>
  <c r="H17" i="1" s="1"/>
  <c r="I18" i="1"/>
  <c r="H18" i="1" s="1"/>
  <c r="I19" i="1"/>
  <c r="I20" i="1"/>
  <c r="H20" i="1" s="1"/>
  <c r="I21" i="1"/>
  <c r="H21"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I10" i="1"/>
  <c r="H10" i="1" s="1"/>
  <c r="A10" i="1"/>
  <c r="F22" i="1"/>
  <c r="G22" i="1" s="1"/>
  <c r="A23" i="1"/>
  <c r="A24" i="1"/>
  <c r="A25" i="1"/>
  <c r="A26" i="1"/>
  <c r="A27" i="1"/>
  <c r="A28" i="1"/>
  <c r="A29" i="1"/>
  <c r="A30" i="1"/>
  <c r="A11" i="1"/>
  <c r="F11" i="1" s="1"/>
  <c r="G11" i="1" s="1"/>
  <c r="C11" i="1"/>
  <c r="C12" i="1"/>
  <c r="C13" i="1"/>
  <c r="C14" i="1"/>
  <c r="C15" i="1"/>
  <c r="C16" i="1"/>
  <c r="C17" i="1"/>
  <c r="C18" i="1"/>
  <c r="C19" i="1"/>
  <c r="C20" i="1"/>
  <c r="C21" i="1"/>
  <c r="C22" i="1"/>
  <c r="C10" i="1"/>
  <c r="F5" i="1"/>
  <c r="I21" i="2"/>
  <c r="K45" i="2"/>
  <c r="H21" i="2"/>
  <c r="J21" i="2"/>
  <c r="D17" i="2"/>
  <c r="D5" i="2"/>
  <c r="F21" i="1" l="1"/>
  <c r="G21" i="1" s="1"/>
  <c r="H19" i="1"/>
  <c r="F19" i="1"/>
  <c r="G19" i="1" s="1"/>
  <c r="F20" i="1"/>
  <c r="G20" i="1" s="1"/>
  <c r="A12" i="1"/>
  <c r="F10" i="1"/>
  <c r="G10" i="1" s="1"/>
  <c r="F12" i="1" l="1"/>
  <c r="G12" i="1" s="1"/>
  <c r="A13" i="1"/>
  <c r="F13" i="1" l="1"/>
  <c r="G13" i="1" s="1"/>
  <c r="A14" i="1"/>
  <c r="F14" i="1" l="1"/>
  <c r="G14" i="1" s="1"/>
  <c r="A15" i="1"/>
  <c r="F15" i="1" l="1"/>
  <c r="G15" i="1" s="1"/>
  <c r="A16" i="1"/>
  <c r="F16" i="1" l="1"/>
  <c r="G16" i="1" s="1"/>
  <c r="A17" i="1"/>
  <c r="F17" i="1" l="1"/>
  <c r="G17" i="1" s="1"/>
  <c r="A18" i="1"/>
  <c r="F18" i="1" s="1"/>
  <c r="G18" i="1" s="1"/>
</calcChain>
</file>

<file path=xl/sharedStrings.xml><?xml version="1.0" encoding="utf-8"?>
<sst xmlns="http://schemas.openxmlformats.org/spreadsheetml/2006/main" count="272" uniqueCount="182">
  <si>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</si>
  <si>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</si>
  <si>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</si>
  <si>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</si>
  <si>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</si>
  <si>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</si>
  <si>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</si>
  <si>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</si>
  <si>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</si>
  <si>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</si>
  <si>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</si>
  <si>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</si>
  <si>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</si>
  <si>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</si>
  <si>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</si>
  <si>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</si>
  <si>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</si>
  <si>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</si>
  <si>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</si>
  <si>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</si>
  <si>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</si>
  <si>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</si>
  <si>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</si>
  <si>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</si>
  <si>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</si>
  <si>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</si>
  <si>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</si>
  <si>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</si>
  <si>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</si>
  <si>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</si>
  <si>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</si>
  <si>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</si>
  <si>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</si>
  <si>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</si>
  <si>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</si>
  <si>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</si>
  <si>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</si>
  <si>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</si>
  <si>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</si>
  <si>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</si>
  <si>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</si>
  <si>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</si>
  <si>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</si>
  <si>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</si>
  <si>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</si>
  <si>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</si>
  <si>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</si>
  <si>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</si>
  <si>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</si>
  <si>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</si>
  <si>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</si>
  <si>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</si>
  <si>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</si>
  <si>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</si>
  <si>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</si>
  <si>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</si>
  <si>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</si>
  <si>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</si>
  <si>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</si>
  <si>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</si>
  <si>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</si>
  <si>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</si>
  <si>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</si>
  <si>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</si>
  <si>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</si>
  <si>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</si>
  <si>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</si>
  <si>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</si>
  <si>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</si>
  <si>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</si>
  <si>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</si>
  <si>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</si>
  <si>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</si>
  <si>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</si>
  <si>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</si>
  <si>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</si>
  <si>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</si>
  <si>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</si>
  <si>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</si>
  <si>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</si>
  <si>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</si>
  <si>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</si>
  <si>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</si>
  <si>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</si>
  <si>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</si>
  <si>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</si>
  <si>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</si>
  <si>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</si>
  <si>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</si>
  <si>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</si>
  <si>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</si>
  <si>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</si>
  <si>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</si>
  <si>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</si>
  <si>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</si>
  <si>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</si>
  <si>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</si>
  <si>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</si>
  <si>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</si>
  <si>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</si>
  <si>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</si>
  <si>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</si>
  <si>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</si>
  <si>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</si>
  <si>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</si>
  <si>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</si>
  <si>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</si>
  <si>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</si>
  <si>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</si>
  <si>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</si>
  <si>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</si>
  <si>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</si>
  <si>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</si>
  <si>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</si>
  <si>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</si>
  <si>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</si>
  <si>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</si>
  <si>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</si>
  <si>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</si>
  <si>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</si>
  <si>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</si>
  <si>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</si>
  <si>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</si>
  <si>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</si>
  <si>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</si>
  <si>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</si>
  <si>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</si>
  <si>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</si>
  <si>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</si>
  <si>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</si>
  <si>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</si>
  <si>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</si>
  <si>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</si>
  <si>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</si>
  <si>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</si>
  <si>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</si>
  <si>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</si>
  <si>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</si>
  <si>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</si>
  <si>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</si>
  <si>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</si>
  <si>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</si>
  <si>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</si>
  <si>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</si>
  <si>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</si>
  <si>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</si>
  <si>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</si>
  <si>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</si>
  <si>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La literatura precolombina, de la Conquista y de la Colonia</t>
  </si>
  <si>
    <t>Marco Cardona Giraldo</t>
  </si>
  <si>
    <t>LE_09_01_REC60</t>
  </si>
  <si>
    <t>F7</t>
  </si>
  <si>
    <t>http://commons.wikimedia.org/wiki/File:Igreja_de_S%C3%A3o_Francisco_de_Assis_em_Ouro_Preto.jpg</t>
  </si>
  <si>
    <t>http://commons.wikimedia.org/wiki/File:Catedral_de_M%C3%A9xico.jpg</t>
  </si>
  <si>
    <t>http://commons.wikimedia.org/wiki/File:Cusco_Coricancha_Inti-Huasi_main_view.jpg</t>
  </si>
  <si>
    <t>http://commons.wikimedia.org/wiki/File:La_Santisima_Trinidad_de_Paran%C3%A1_-_main_building_gate.JPG</t>
  </si>
  <si>
    <t>http://commons.wikimedia.org/wiki/File:Ata%C3%ADde-sfrancisco.jpg</t>
  </si>
  <si>
    <t>http://commons.wikimedia.org/wiki/File:Congonhas_sanctuary_of_Bom_Jesus_church.jpg</t>
  </si>
  <si>
    <t>http://commons.wikimedia.org/wiki/File:Ecuador_Hausaltar_mit_Virgen_de_Quito_01_EthnM.jpg</t>
  </si>
  <si>
    <t>http://commons.wikimedia.org/wiki/File:Virgen_de_Latacunga_Quito_EthnM_Berlin.jpg</t>
  </si>
  <si>
    <t>http://commons.wikimedia.org/wiki/File:Cuenca_Ecuador_Cat_Vieja_Pieta.jpg</t>
  </si>
  <si>
    <t>http://commons.wikimedia.org/wiki/File:Anonymous_Cusco_School_-_The_Marriage_of_the_Virgin_-_Google_Art_Project.jpg</t>
  </si>
  <si>
    <t>IMG10</t>
  </si>
  <si>
    <t>IMG11</t>
  </si>
  <si>
    <t>IMG12</t>
  </si>
  <si>
    <t>IMG13</t>
  </si>
  <si>
    <t>Iglesia de San francisco de Asís de la ciudad de Ouro Preto, Brasil.</t>
  </si>
  <si>
    <t>Fotografía de la catedral metropolitana de México.</t>
  </si>
  <si>
    <t>Fotografía del Convento de Santo Domingo en el Coricancha, Cusco, Perú.</t>
  </si>
  <si>
    <t>Portada de la Santísima Trinidad de Paraná.</t>
  </si>
  <si>
    <t>Fotografía del techo de la inglesia de San Francisco de Asís, en Ouro Preto, Brasil.</t>
  </si>
  <si>
    <t>Vista de la fachada de la Basílica de Bom Jasús do Matosinhos, Congonhas, Brasil.</t>
  </si>
  <si>
    <t>Altar en miniatura de la Virgen de Quito, de Bernardo de Legarda</t>
  </si>
  <si>
    <t>Fotografía de la Virgen de Latacunga. Pintura anónima de la escuela quiteña (1706)</t>
  </si>
  <si>
    <t>Fotografía de la escultura La Piedad, de Gaspar de Zangurima (escuela quiteña, siglo XIX).</t>
  </si>
  <si>
    <t>http://commons.wikimedia.org/wiki/File:93326-050-ACE2253E.jpg</t>
  </si>
  <si>
    <t>Fotografía de pintura de la escuela quiteña titulada: "Reatrato de señora principal con su negra" (siglo XVIII).</t>
  </si>
  <si>
    <t>http://commons.wikimedia.org/wiki/File:Anonymous_Cusco_School_-_Dormancy_of_the_Virgin_-_Google_Art_Project.jpg</t>
  </si>
  <si>
    <t>http://commons.wikimedia.org/wiki/File:Anonymous_Cusco_School_-_Archangel_Eliel_with_Harquebus_-_Google_Art_Project.jpg</t>
  </si>
  <si>
    <t>Pintura de arcángel Eliel (escuela cusqueña, hacia 1700).</t>
  </si>
  <si>
    <t>Pintura: El matrimonio de la Virgen (escuela cosqueña, hacia 1700)</t>
  </si>
  <si>
    <t>Pintura: Virgen de la dormición (escuela cusqueña, hacia 1730).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</si>
</sst>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14" fillId="0" borderId="5" xfId="0" applyFont="1" applyBorder="1" applyAlignment="1">
      <alignment wrapText="1"/>
    </xf>
    <xf numFmtId="0" fontId="22" fillId="0" borderId="5" xfId="0" applyFont="1" applyBorder="1" applyAlignment="1">
      <alignment horizontal="left" wrapText="1"/>
    </xf>
    <xf numFmtId="0" fontId="22"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24" xfId="0" applyFont="1" applyFill="1" applyBorder="1" applyAlignment="1">
      <alignment horizontal="center"/>
    </xf>
    <xf numFmtId="0" fontId="2" fillId="0" borderId="3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21" activePane="bottomLeft" state="frozen"/>
      <selection pane="bottomLeft" activeCell="C2" sqref="C2:D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89" t="s">
        <v>25</v>
      </c>
      <c r="D2" s="90"/>
      <c r="F2" s="82" t="s">
        <v>1</v>
      </c>
      <c r="G2" s="83"/>
      <c r="H2" s="54"/>
      <c r="I2" s="54"/>
      <c r="J2" s="16"/>
    </row>
    <row r="3" spans="1:16" ht="15.75" x14ac:dyDescent="0.25">
      <c r="A3" s="1"/>
      <c r="B3" s="4" t="s">
        <v>9</v>
      </c>
      <c r="C3" s="91">
        <v>9</v>
      </c>
      <c r="D3" s="92"/>
      <c r="F3" s="84"/>
      <c r="G3" s="85"/>
      <c r="H3" s="54"/>
      <c r="I3" s="54"/>
      <c r="J3" s="16"/>
    </row>
    <row r="4" spans="1:16" ht="16.5" x14ac:dyDescent="0.3">
      <c r="A4" s="1"/>
      <c r="B4" s="4" t="s">
        <v>55</v>
      </c>
      <c r="C4" s="93" t="s">
        <v>148</v>
      </c>
      <c r="D4" s="94"/>
      <c r="E4" s="5"/>
      <c r="F4" s="53" t="s">
        <v>56</v>
      </c>
      <c r="G4" s="52" t="s">
        <v>57</v>
      </c>
      <c r="H4" s="54"/>
      <c r="I4" s="54"/>
      <c r="J4" s="16"/>
      <c r="K4" s="16"/>
    </row>
    <row r="5" spans="1:16" ht="16.5" thickBot="1" x14ac:dyDescent="0.3">
      <c r="A5" s="1"/>
      <c r="B5" s="6" t="s">
        <v>2</v>
      </c>
      <c r="C5" s="95" t="s">
        <v>149</v>
      </c>
      <c r="D5" s="96"/>
      <c r="E5" s="5"/>
      <c r="F5" s="51" t="str">
        <f>IF(G4="Recurso","Motor del recurso","")</f>
        <v>Motor del recurso</v>
      </c>
      <c r="G5" s="51" t="s">
        <v>151</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150</v>
      </c>
      <c r="D7" s="37"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26" t="s">
        <v>8</v>
      </c>
    </row>
    <row r="10" spans="1:16" s="12" customFormat="1" ht="67.5" x14ac:dyDescent="0.25">
      <c r="A10" s="13" t="str">
        <f>IF(OR(B10&lt;&gt;"",J10&lt;&gt;""),"IMG01","")</f>
        <v>IMG01</v>
      </c>
      <c r="B10" s="27" t="s">
        <v>152</v>
      </c>
      <c r="C10" s="27" t="str">
        <f>IF(OR(B10&lt;&gt;"",J10&lt;&gt;""),IF($G$4="Recurso",CONCATENATE($G$4," ",$G$5),$G$4),"")</f>
        <v>Recurso F7</v>
      </c>
      <c r="D10" s="14" t="s">
        <v>146</v>
      </c>
      <c r="E10" s="14" t="s">
        <v>147</v>
      </c>
      <c r="F10" s="14" t="str">
        <f>IF(OR(B10&lt;&gt;"",J10&lt;&gt;""),CONCATENATE($C$7,"_",$A10,IF($G$4="Cuaderno de Estudio","_small",CONCATENATE(IF(I10="","","n"),IF(LEFT($G$5,1)="F",".jpg",".png")))),"")</f>
        <v>LE_09_01_REC60_IMG01.jpg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166</v>
      </c>
      <c r="K10" s="19"/>
    </row>
    <row r="11" spans="1:16" s="12" customFormat="1" ht="48" customHeight="1" x14ac:dyDescent="0.25">
      <c r="A11" s="13" t="str">
        <f>IF(OR(B11&lt;&gt;"",J11&lt;&gt;""),CONCATENATE(LEFT(A10,3),IF(MID(A10,4,2)+1&lt;10,CONCATENATE("0",MID(A10,4,2)+1))),"")</f>
        <v>IMG02</v>
      </c>
      <c r="B11" s="28" t="s">
        <v>153</v>
      </c>
      <c r="C11" s="27" t="str">
        <f t="shared" ref="C11:C22" si="0">IF(OR(B11&lt;&gt;"",J11&lt;&gt;""),IF($G$4="Recurso",CONCATENATE($G$4," ",$G$5),$G$4),"")</f>
        <v>Recurso F7</v>
      </c>
      <c r="D11" s="14" t="s">
        <v>146</v>
      </c>
      <c r="E11" s="14" t="s">
        <v>147</v>
      </c>
      <c r="F11" s="14" t="str">
        <f t="shared" ref="F11:F74" si="1">IF(OR(B11&lt;&gt;"",J11&lt;&gt;""),CONCATENATE($C$7,"_",$A11,IF($G$4="Cuaderno de Estudio","_small",CONCATENATE(IF(I11="","","n"),IF(LEFT($G$5,1)="F",".jpg",".png")))),"")</f>
        <v>LE_09_01_REC60_IMG02.jpg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167</v>
      </c>
      <c r="K11" s="15"/>
    </row>
    <row r="12" spans="1:16" s="12" customFormat="1" ht="54" x14ac:dyDescent="0.25">
      <c r="A12" s="13" t="str">
        <f t="shared" ref="A12:A30" si="3">IF(OR(B12&lt;&gt;"",J12&lt;&gt;""),CONCATENATE(LEFT(A11,3),IF(MID(A11,4,2)+1&lt;10,CONCATENATE("0",MID(A11,4,2)+1))),"")</f>
        <v>IMG03</v>
      </c>
      <c r="B12" s="29" t="s">
        <v>154</v>
      </c>
      <c r="C12" s="27" t="str">
        <f t="shared" si="0"/>
        <v>Recurso F7</v>
      </c>
      <c r="D12" s="14" t="s">
        <v>146</v>
      </c>
      <c r="E12" s="14" t="s">
        <v>147</v>
      </c>
      <c r="F12" s="14" t="str">
        <f t="shared" si="1"/>
        <v>LE_09_01_REC60_IMG03.jpg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168</v>
      </c>
      <c r="K12" s="19"/>
    </row>
    <row r="13" spans="1:16" s="12" customFormat="1" ht="81" x14ac:dyDescent="0.25">
      <c r="A13" s="13" t="str">
        <f t="shared" si="3"/>
        <v>IMG04</v>
      </c>
      <c r="B13" s="28" t="s">
        <v>155</v>
      </c>
      <c r="C13" s="27" t="str">
        <f t="shared" si="0"/>
        <v>Recurso F7</v>
      </c>
      <c r="D13" s="14" t="s">
        <v>146</v>
      </c>
      <c r="E13" s="14" t="s">
        <v>147</v>
      </c>
      <c r="F13" s="14" t="str">
        <f t="shared" si="1"/>
        <v>LE_09_01_REC60_IMG04.jpg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9" t="s">
        <v>169</v>
      </c>
      <c r="K13" s="19"/>
    </row>
    <row r="14" spans="1:16" s="12" customFormat="1" ht="40.5" x14ac:dyDescent="0.25">
      <c r="A14" s="13" t="str">
        <f t="shared" si="3"/>
        <v>IMG05</v>
      </c>
      <c r="B14" s="28" t="s">
        <v>156</v>
      </c>
      <c r="C14" s="27" t="str">
        <f t="shared" si="0"/>
        <v>Recurso F7</v>
      </c>
      <c r="D14" s="14"/>
      <c r="E14" s="14"/>
      <c r="F14" s="14" t="str">
        <f t="shared" si="1"/>
        <v>LE_09_01_REC60_IMG05.jpg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19" t="s">
        <v>170</v>
      </c>
      <c r="K14" s="19"/>
    </row>
    <row r="15" spans="1:16" s="12" customFormat="1" ht="54" x14ac:dyDescent="0.25">
      <c r="A15" s="13" t="str">
        <f t="shared" si="3"/>
        <v>IMG06</v>
      </c>
      <c r="B15" s="28" t="s">
        <v>157</v>
      </c>
      <c r="C15" s="27" t="str">
        <f t="shared" si="0"/>
        <v>Recurso F7</v>
      </c>
      <c r="D15" s="14"/>
      <c r="E15" s="14"/>
      <c r="F15" s="14" t="str">
        <f t="shared" si="1"/>
        <v>LE_09_01_REC60_IMG06.jpg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21" t="s">
        <v>171</v>
      </c>
      <c r="K15" s="21"/>
    </row>
    <row r="16" spans="1:16" s="12" customFormat="1" ht="54.75" x14ac:dyDescent="0.3">
      <c r="A16" s="13" t="str">
        <f t="shared" si="3"/>
        <v>IMG07</v>
      </c>
      <c r="B16" s="28" t="s">
        <v>158</v>
      </c>
      <c r="C16" s="27" t="str">
        <f t="shared" si="0"/>
        <v>Recurso F7</v>
      </c>
      <c r="D16" s="14" t="s">
        <v>146</v>
      </c>
      <c r="E16" s="14" t="s">
        <v>147</v>
      </c>
      <c r="F16" s="14" t="str">
        <f t="shared" si="1"/>
        <v>LE_09_01_REC60_IMG07.jpg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32" t="s">
        <v>172</v>
      </c>
      <c r="K16" s="35"/>
    </row>
    <row r="17" spans="1:11" s="12" customFormat="1" ht="54" x14ac:dyDescent="0.25">
      <c r="A17" s="13" t="str">
        <f t="shared" si="3"/>
        <v>IMG08</v>
      </c>
      <c r="B17" s="28" t="s">
        <v>159</v>
      </c>
      <c r="C17" s="27" t="str">
        <f t="shared" si="0"/>
        <v>Recurso F7</v>
      </c>
      <c r="D17" s="14" t="s">
        <v>146</v>
      </c>
      <c r="E17" s="14" t="s">
        <v>147</v>
      </c>
      <c r="F17" s="14" t="str">
        <f t="shared" si="1"/>
        <v>LE_09_01_REC60_IMG08.jpg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21" t="s">
        <v>173</v>
      </c>
      <c r="K17" s="21"/>
    </row>
    <row r="18" spans="1:11" s="12" customFormat="1" ht="54" x14ac:dyDescent="0.25">
      <c r="A18" s="13" t="str">
        <f t="shared" si="3"/>
        <v>IMG09</v>
      </c>
      <c r="B18" s="28" t="s">
        <v>160</v>
      </c>
      <c r="C18" s="27" t="str">
        <f t="shared" si="0"/>
        <v>Recurso F7</v>
      </c>
      <c r="D18" s="14" t="s">
        <v>146</v>
      </c>
      <c r="E18" s="14" t="s">
        <v>147</v>
      </c>
      <c r="F18" s="14" t="str">
        <f t="shared" si="1"/>
        <v>LE_09_01_REC60_IMG09.jpg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21" t="s">
        <v>174</v>
      </c>
      <c r="K18" s="21"/>
    </row>
    <row r="19" spans="1:11" s="12" customFormat="1" ht="40.5" x14ac:dyDescent="0.3">
      <c r="A19" s="13" t="s">
        <v>162</v>
      </c>
      <c r="B19" s="33" t="s">
        <v>175</v>
      </c>
      <c r="C19" s="27" t="str">
        <f t="shared" si="0"/>
        <v>Recurso F7</v>
      </c>
      <c r="D19" s="14" t="s">
        <v>146</v>
      </c>
      <c r="E19" s="14" t="s">
        <v>147</v>
      </c>
      <c r="F19" s="14" t="str">
        <f>IF(OR(B19&lt;&gt;"",J19&lt;&gt;""),CONCATENATE($C$7,"_",$A19,IF($G$4="Cuaderno de Estudio","_small",CONCATENATE(IF(I19="","","n"),IF(LEFT($G$5,1)="F",".jpg",".png")))),"")</f>
        <v>LE_09_01_REC60_IMG10.jpg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IF(OR(B19&lt;&gt;"",J19&lt;&gt;""),IF($G$4="Recurso",IF(LEFT($G$5,1)="M",VLOOKUP($G$5,'Definición técnica de imagenes'!$A$3:$G$17,6,FALSE),IF($G$5="F1","","")),'Definición técnica de imagenes'!$F$16),"")</f>
        <v/>
      </c>
      <c r="J19" s="32" t="s">
        <v>176</v>
      </c>
      <c r="K19" s="35"/>
    </row>
    <row r="20" spans="1:11" s="12" customFormat="1" ht="81" x14ac:dyDescent="0.25">
      <c r="A20" s="13" t="s">
        <v>163</v>
      </c>
      <c r="B20" s="28" t="s">
        <v>177</v>
      </c>
      <c r="C20" s="27" t="str">
        <f t="shared" si="0"/>
        <v>Recurso F7</v>
      </c>
      <c r="D20" s="14" t="s">
        <v>146</v>
      </c>
      <c r="E20" s="14" t="s">
        <v>147</v>
      </c>
      <c r="F20" s="14" t="str">
        <f>IF(OR(B20&lt;&gt;"",J20&lt;&gt;""),CONCATENATE($C$7,"_",$A20,IF($G$4="Cuaderno de Estudio","_small",CONCATENATE(IF(I20="","","n"),IF(LEFT($G$5,1)="F",".jpg",".png")))),"")</f>
        <v>LE_09_01_REC60_IMG11.jpg</v>
      </c>
      <c r="G20" s="14" t="str">
        <f>IF(F20&lt;&gt;"",IF($G$4="Recurso",IF(LEFT($G$5,1)="M",VLOOKUP($G$5,'Definición técnica de imagenes'!$A$3:$G$17,5,FALSE),IF($G$5="F1",'Definición técnica de imagenes'!$E$15,'Definición técnica de imagenes'!$F$13)),'Definición técnica de imagenes'!$E$16),"")</f>
        <v>800 x 460 px</v>
      </c>
      <c r="H20" s="14" t="str">
        <f t="shared" si="2"/>
        <v/>
      </c>
      <c r="I20" s="14" t="str">
        <f>IF(OR(B20&lt;&gt;"",J20&lt;&gt;""),IF($G$4="Recurso",IF(LEFT($G$5,1)="M",VLOOKUP($G$5,'Definición técnica de imagenes'!$A$3:$G$17,6,FALSE),IF($G$5="F1","","")),'Definición técnica de imagenes'!$F$16),"")</f>
        <v/>
      </c>
      <c r="J20" s="77" t="s">
        <v>181</v>
      </c>
      <c r="K20" s="21"/>
    </row>
    <row r="21" spans="1:11" s="12" customFormat="1" ht="81" x14ac:dyDescent="0.25">
      <c r="A21" s="13" t="s">
        <v>164</v>
      </c>
      <c r="B21" s="78" t="s">
        <v>161</v>
      </c>
      <c r="C21" s="27" t="str">
        <f t="shared" si="0"/>
        <v>Recurso F7</v>
      </c>
      <c r="D21" s="14" t="s">
        <v>146</v>
      </c>
      <c r="E21" s="14" t="s">
        <v>147</v>
      </c>
      <c r="F21" s="14" t="str">
        <f t="shared" si="1"/>
        <v>LE_09_01_REC60_IMG12.jpg</v>
      </c>
      <c r="G21" s="14" t="str">
        <f>IF(F21&lt;&gt;"",IF($G$4="Recurso",IF(LEFT($G$5,1)="M",VLOOKUP($G$5,'Definición técnica de imagenes'!$A$3:$G$17,5,FALSE),IF($G$5="F1",'Definición técnica de imagenes'!$E$15,'Definición técnica de imagenes'!$F$13)),'Definición técnica de imagenes'!$E$16),"")</f>
        <v>800 x 460 px</v>
      </c>
      <c r="H21" s="14" t="str">
        <f t="shared" si="2"/>
        <v/>
      </c>
      <c r="I21" s="14" t="str">
        <f>IF(OR(B21&lt;&gt;"",J21&lt;&gt;""),IF($G$4="Recurso",IF(LEFT($G$5,1)="M",VLOOKUP($G$5,'Definición técnica de imagenes'!$A$3:$G$17,6,FALSE),IF($G$5="F1","","")),'Definición técnica de imagenes'!$F$16),"")</f>
        <v/>
      </c>
      <c r="J21" s="79" t="s">
        <v>180</v>
      </c>
      <c r="K21" s="21"/>
    </row>
    <row r="22" spans="1:11" s="12" customFormat="1" ht="81" x14ac:dyDescent="0.25">
      <c r="A22" s="13" t="s">
        <v>165</v>
      </c>
      <c r="B22" s="80" t="s">
        <v>178</v>
      </c>
      <c r="C22" s="27" t="str">
        <f t="shared" si="0"/>
        <v>Recurso F7</v>
      </c>
      <c r="D22" s="14" t="s">
        <v>146</v>
      </c>
      <c r="E22" s="14" t="s">
        <v>147</v>
      </c>
      <c r="F22" s="14" t="str">
        <f t="shared" si="1"/>
        <v>LE_09_01_REC60_IMG13.jpg</v>
      </c>
      <c r="G22" s="14" t="str">
        <f>IF(F22&lt;&gt;"",IF($G$4="Recurso",IF(LEFT($G$5,1)="M",VLOOKUP($G$5,'Definición técnica de imagenes'!$A$3:$G$17,5,FALSE),IF($G$5="F1",'Definición técnica de imagenes'!$E$15,'Definición técnica de imagenes'!$F$13)),'Definición técnica de imagenes'!$E$16),"")</f>
        <v>800 x 460 px</v>
      </c>
      <c r="H22" s="14" t="str">
        <f t="shared" si="2"/>
        <v/>
      </c>
      <c r="I22" s="14" t="str">
        <f>IF(OR(B22&lt;&gt;"",J22&lt;&gt;""),IF($G$4="Recurso",IF(LEFT($G$5,1)="M",VLOOKUP($G$5,'Definición técnica de imagenes'!$A$3:$G$17,6,FALSE),IF($G$5="F1","","")),'Definición técnica de imagenes'!$F$16),"")</f>
        <v/>
      </c>
      <c r="J22" s="81" t="s">
        <v>179</v>
      </c>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9" t="s">
        <v>39</v>
      </c>
      <c r="B1" s="100"/>
      <c r="C1" s="100"/>
      <c r="D1" s="100"/>
      <c r="E1" s="100"/>
      <c r="F1" s="101"/>
    </row>
    <row r="2" spans="1:11" x14ac:dyDescent="0.25">
      <c r="A2" s="44" t="s">
        <v>43</v>
      </c>
      <c r="B2" s="45"/>
      <c r="C2" s="102" t="s">
        <v>14</v>
      </c>
      <c r="D2" s="103"/>
      <c r="E2" s="104"/>
      <c r="F2" s="46"/>
    </row>
    <row r="3" spans="1:11" ht="63" x14ac:dyDescent="0.25">
      <c r="A3" s="47" t="s">
        <v>44</v>
      </c>
      <c r="B3" s="45"/>
      <c r="C3" s="108" t="s">
        <v>15</v>
      </c>
      <c r="D3" s="109"/>
      <c r="E3" s="110"/>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1" t="str">
        <f>CONCATENATE(H21,"_",I21,"_",J21,"_CO")</f>
        <v>LE_07_04_CO</v>
      </c>
      <c r="E5" s="112"/>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7" t="str">
        <f>CONCATENATE("SolicitudGrafica_",D5,".xls")</f>
        <v>SolicitudGrafica_LE_07_04_CO.xls</v>
      </c>
      <c r="E7" s="97"/>
      <c r="F7" s="98"/>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9" t="s">
        <v>42</v>
      </c>
      <c r="B13" s="100"/>
      <c r="C13" s="100"/>
      <c r="D13" s="100"/>
      <c r="E13" s="100"/>
      <c r="F13" s="101"/>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2" t="s">
        <v>50</v>
      </c>
      <c r="D15" s="103"/>
      <c r="E15" s="103"/>
      <c r="F15" s="104"/>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5" t="str">
        <f>CONCATENATE(H21,"_",I21,"_",J21,"_",K45)</f>
        <v>LE_07_04_REC10</v>
      </c>
      <c r="E17" s="106"/>
      <c r="F17" s="107"/>
      <c r="J17" s="36">
        <v>14</v>
      </c>
      <c r="K17" s="36">
        <v>14</v>
      </c>
    </row>
    <row r="18" spans="1:11" ht="79.5" thickBot="1" x14ac:dyDescent="0.3">
      <c r="A18" s="47" t="s">
        <v>49</v>
      </c>
      <c r="B18" s="45"/>
      <c r="C18" s="76" t="s">
        <v>145</v>
      </c>
      <c r="D18" s="97" t="str">
        <f>CONCATENATE("SolicitudGrafica_",D17,".xls")</f>
        <v>SolicitudGrafica_LE_07_04_REC10.xls</v>
      </c>
      <c r="E18" s="97"/>
      <c r="F18" s="98"/>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2015-03-11T00:13:08Z</dcterms:modified>
</cp:coreProperties>
</file>