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wnloads\"/>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7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3" i="1" s="1"/>
  <c r="G13" i="1" s="1"/>
  <c r="F10" i="1"/>
  <c r="G10" i="1" s="1"/>
  <c r="A14" i="1" l="1"/>
  <c r="F14" i="1" l="1"/>
  <c r="G14" i="1" s="1"/>
  <c r="H14" i="1"/>
  <c r="A15" i="1"/>
  <c r="F15" i="1" l="1"/>
  <c r="G15" i="1" s="1"/>
  <c r="H15" i="1"/>
  <c r="A16" i="1"/>
  <c r="F16" i="1" l="1"/>
  <c r="G16" i="1" s="1"/>
  <c r="H16" i="1"/>
  <c r="A17" i="1"/>
  <c r="F17" i="1" l="1"/>
  <c r="G17" i="1" s="1"/>
  <c r="H17" i="1"/>
  <c r="A18" i="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<sst xmlns="http://schemas.openxmlformats.org/spreadsheetml/2006/main" count="389" uniqueCount="200">
  <si>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</si>
  <si>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</si>
  <si>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</si>
  <si>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</si>
  <si>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</si>
  <si>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</si>
  <si>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</si>
  <si>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</si>
  <si>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</si>
  <si>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</si>
  <si>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</si>
  <si>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</si>
  <si>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</si>
  <si>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</si>
  <si>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</si>
  <si>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</si>
  <si>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</si>
  <si>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</si>
  <si>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</si>
  <si>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</si>
  <si>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</si>
  <si>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</si>
  <si>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</si>
  <si>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</si>
  <si>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</si>
  <si>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</si>
  <si>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</si>
  <si>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</si>
  <si>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</si>
  <si>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</si>
  <si>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</si>
  <si>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</si>
  <si>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</si>
  <si>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</si>
  <si>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</si>
  <si>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</si>
  <si>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</si>
  <si>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</si>
  <si>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</si>
  <si>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</si>
  <si>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</si>
  <si>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</si>
  <si>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</si>
  <si>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</si>
  <si>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</si>
  <si>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</si>
  <si>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</si>
  <si>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</si>
  <si>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</si>
  <si>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</si>
  <si>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</si>
  <si>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</si>
  <si>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</si>
  <si>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</si>
  <si>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</si>
  <si>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</si>
  <si>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</si>
  <si>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</si>
  <si>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</si>
  <si>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</si>
  <si>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</si>
  <si>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</si>
  <si>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</si>
  <si>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</si>
  <si>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</si>
  <si>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</si>
  <si>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</si>
  <si>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</si>
  <si>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</si>
  <si>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</si>
  <si>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</si>
  <si>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</si>
  <si>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</si>
  <si>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</si>
  <si>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</si>
  <si>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</si>
  <si>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</si>
  <si>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</si>
  <si>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</si>
  <si>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</si>
  <si>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</si>
  <si>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</si>
  <si>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</si>
  <si>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</si>
  <si>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</si>
  <si>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</si>
  <si>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</si>
  <si>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</si>
  <si>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</si>
  <si>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</si>
  <si>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</si>
  <si>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</si>
  <si>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</si>
  <si>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</si>
  <si>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</si>
  <si>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</si>
  <si>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</si>
  <si>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</si>
  <si>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</si>
  <si>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</si>
  <si>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</si>
  <si>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</si>
  <si>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</si>
  <si>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</si>
  <si>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</si>
  <si>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</si>
  <si>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</si>
  <si>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</si>
  <si>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</si>
  <si>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</si>
  <si>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</si>
  <si>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</si>
  <si>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</si>
  <si>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</si>
  <si>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</si>
  <si>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</si>
  <si>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</si>
  <si>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</si>
  <si>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</si>
  <si>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</si>
  <si>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</si>
  <si>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</si>
  <si>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</si>
  <si>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</si>
  <si>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</si>
  <si>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</si>
  <si>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</si>
  <si>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</si>
  <si>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</si>
  <si>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</si>
  <si>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</si>
  <si>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</si>
  <si>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</si>
  <si>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</si>
  <si>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</si>
  <si>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</si>
  <si>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</si>
  <si>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</si>
  <si>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</si>
  <si>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</si>
  <si>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</si>
  <si>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</si>
  <si>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</si>
  <si>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</si>
  <si>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</si>
  <si>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</si>
  <si>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</si>
  <si>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</si>
  <si>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</si>
  <si>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</si>
  <si>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</si>
  <si>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</si>
  <si>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</si>
  <si>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</si>
  <si>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</si>
  <si>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</si>
  <si>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</si>
  <si>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</si>
  <si>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</si>
  <si>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</si>
  <si>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</si>
  <si>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</si>
  <si>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</si>
  <si>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</si>
  <si>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</si>
  <si>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</si>
  <si>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</si>
  <si>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</si>
  <si>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</si>
  <si>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</si>
  <si>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</si>
  <si>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</si>
  <si>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</si>
  <si>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</si>
  <si>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</si>
  <si>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</si>
  <si>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</si>
  <si>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</si>
  <si>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</si>
  <si>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</si>
  <si>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</si>
  <si>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</si>
  <si>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</si>
  <si>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</si>
  <si>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</si>
  <si>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</si>
  <si>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</si>
  <si>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Los Géneros Literarios</t>
  </si>
  <si>
    <t>Cristian Pineda</t>
  </si>
  <si>
    <t>Fotografía</t>
  </si>
  <si>
    <t>jóvenes con computadores alrededor del mundo</t>
  </si>
  <si>
    <t>esta imagen también se usa para los íconos del recurso</t>
  </si>
  <si>
    <t>dos personas revisando un documento</t>
  </si>
  <si>
    <t>silueta negra de personas hablando</t>
  </si>
  <si>
    <t>persona en 3d haciendo lista de chequeo</t>
  </si>
  <si>
    <t>manos armando una página de periódico</t>
  </si>
  <si>
    <t xml:space="preserve">niños que tienen disfraces están escribiendo </t>
  </si>
  <si>
    <t>entrevistan a un hombre algunos periodistas</t>
  </si>
  <si>
    <t>dibujo de lista de chequeo</t>
  </si>
  <si>
    <t>LE_06_02_REC190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</si>
</sst>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4" fillId="0" borderId="0" xfId="51"/>
    <xf numFmtId="0" fontId="24" fillId="0" borderId="0" xfId="0" applyFont="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hutterstock.com/pic-42804088/stock-photo--d-cartoon-character-ticking-large-check-boxes.html?src=AUDJqE3tx5wQZpsQ1dykfQ-1-2" TargetMode="External"/><Relationship Id="rId2" Type="http://schemas.openxmlformats.org/officeDocument/2006/relationships/hyperlink" Target="http://www.shutterstock.com/pic-112905649/stock-photo-forecast-d-little-human-characters-x-looking-at-pie-charts-and-graphs-business-people-series.html?src=fIhu8peQYCryfCG1DPzNsA-1-1" TargetMode="External"/><Relationship Id="rId1" Type="http://schemas.openxmlformats.org/officeDocument/2006/relationships/hyperlink" Target="http://www.shutterstock.com/pic-86463646/stock-photo-social-network-members-typing-on-laptop-computers-seen-from-above.html?src=blKepGrDFETxFR4T53MTZw-1-34" TargetMode="External"/><Relationship Id="rId6" Type="http://schemas.openxmlformats.org/officeDocument/2006/relationships/printerSettings" Target="../printerSettings/printerSettings1.bin"/><Relationship Id="rId5" Type="http://schemas.openxmlformats.org/officeDocument/2006/relationships/hyperlink" Target="http://www.shutterstock.com/pic-187154684/stock-photo-two-boys-in-the-images-of-the-pilot-and-the-traveler-fill-your-travel-book.html?src=MT0kauaSw3xu7IQq3zt5JA-2-12" TargetMode="External"/><Relationship Id="rId4" Type="http://schemas.openxmlformats.org/officeDocument/2006/relationships/hyperlink" Target="http://www.shutterstock.com/pic-290935940/stock-vector-news-editor-desk-workspace-making-newspaper-creating-article-writing-journalists-crew-hands-team.html?src=bYHR2lPAWXTBYNyDGexLxg-2-2"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F6</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Inicio</v>
      </c>
      <c r="N2" s="2">
        <v>0</v>
      </c>
      <c r="O2" s="2" t="str">
        <f>'Definición técnica de imagenes'!A3</f>
        <v>M3A</v>
      </c>
    </row>
    <row r="3" spans="1:16" ht="15.75" x14ac:dyDescent="0.25">
      <c r="A3" s="1"/>
      <c r="B3" s="4" t="s">
        <v>8</v>
      </c>
      <c r="C3" s="87">
        <v>6</v>
      </c>
      <c r="D3" s="88"/>
      <c r="F3" s="80">
        <v>42285</v>
      </c>
      <c r="G3" s="81"/>
      <c r="H3" s="58"/>
      <c r="I3" s="38"/>
      <c r="J3" s="14"/>
      <c r="L3" s="2" t="s">
        <v>154</v>
      </c>
      <c r="M3" s="2" t="str">
        <f ca="1">IF($N3&lt;COUNTIF('Definición técnica de imagenes'!$A$3:$A$102,$G$5),OFFSET('Definición técnica de imagenes'!$A$1,MATCH($G$5,'Definición técnica de imagenes'!$A$1:$A$104,0)-1+$N3,1,1,1),"")</f>
        <v>Contenido</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132</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199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F6</v>
      </c>
      <c r="F9" s="57" t="s">
        <v>61</v>
      </c>
      <c r="G9" s="57" t="s">
        <v>59</v>
      </c>
      <c r="H9" s="57" t="s">
        <v>60</v>
      </c>
      <c r="I9" s="57" t="s">
        <v>114</v>
      </c>
      <c r="J9" s="18" t="s">
        <v>6</v>
      </c>
      <c r="K9" s="19" t="s">
        <v>7</v>
      </c>
      <c r="O9" s="2" t="str">
        <f>'Definición técnica de imagenes'!A11</f>
        <v>M10B</v>
      </c>
    </row>
    <row r="10" spans="1:16" s="11" customFormat="1" ht="27" x14ac:dyDescent="0.25">
      <c r="A10" s="12" t="str">
        <f>IF(OR(B10&lt;&gt;"",J10&lt;&gt;""),"IMG01","")</f>
        <v>IMG01</v>
      </c>
      <c r="B10" s="109">
        <v>86463646</v>
      </c>
      <c r="C10" s="20" t="str">
        <f t="shared" ref="C10:C41" si="0">IF(OR(B10&lt;&gt;"",J10&lt;&gt;""),IF($G$4="Recurso",CONCATENATE($G$4," ",$G$5),$G$4),"")</f>
        <v>Recurso F6</v>
      </c>
      <c r="D10" s="63" t="s">
        <v>189</v>
      </c>
      <c r="E10" s="63" t="s">
        <v>150</v>
      </c>
      <c r="F10" s="13" t="str">
        <f t="shared" ref="F10" ca="1" si="1">IF(OR(B10&lt;&gt;"",J10&lt;&gt;""),CONCATENATE($C$7,"_",$A10,IF($G$4="Cuaderno de Estudio","_small",CONCATENATE(IF(I10="","","n"),IF(LEFT($G$5,1)="F",".jpg",".png")))),"")</f>
        <v>LE_06_02_REC190_IMG01.jpg</v>
      </c>
      <c r="G10" s="13" t="str">
        <f ca="1">IF($F10&lt;&gt;"",IF($G$4="Recurso",VLOOKUP($E10,OFFSET('Definición técnica de imagenes'!$A$1,MATCH($G$5,'Definición técnica de imagenes'!$A$1:$A$104,0)-1,1,COUNTIF('Definición técnica de imagenes'!$A$3:$A$102,$G$5),5),5,FALSE),'Definición técnica de imagenes'!$F$16),"")</f>
        <v>350 x 230 px</v>
      </c>
      <c r="H10" s="13" t="str">
        <f t="shared" ref="H10" ca="1" si="2">IF(AND(I10&lt;&gt;"",I10&lt;&gt;0),IF(OR(B10&lt;&gt;"",J10&lt;&gt;""),CONCATENATE($C$7,"_",$A10,IF($G$4="Cuaderno de Estudio","_zoom",CONCATENATE("a",IF(LEFT($G$5,1)="F",".jpg",".png")))),""),"")</f>
        <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
      </c>
      <c r="J10" s="63" t="s">
        <v>190</v>
      </c>
      <c r="K10" s="64" t="s">
        <v>191</v>
      </c>
      <c r="O10" s="2" t="str">
        <f>'Definición técnica de imagenes'!A12</f>
        <v>M12D</v>
      </c>
    </row>
    <row r="11" spans="1:16" s="11" customFormat="1" ht="13.9" customHeight="1" x14ac:dyDescent="0.25">
      <c r="A11" s="12" t="str">
        <f t="shared" ref="A11:A18" si="3">IF(OR(B11&lt;&gt;"",J11&lt;&gt;""),CONCATENATE(LEFT(A10,3),IF(MID(A10,4,2)+1&lt;10,CONCATENATE("0",MID(A10,4,2)+1))),"")</f>
        <v>IMG02</v>
      </c>
      <c r="B11" s="109">
        <v>112905649</v>
      </c>
      <c r="C11" s="20" t="str">
        <f t="shared" si="0"/>
        <v>Recurso F6</v>
      </c>
      <c r="D11" s="63" t="s">
        <v>189</v>
      </c>
      <c r="E11" s="63" t="s">
        <v>150</v>
      </c>
      <c r="F11" s="13" t="str">
        <f t="shared" ref="F11:F74" ca="1" si="4">IF(OR(B11&lt;&gt;"",J11&lt;&gt;""),CONCATENATE($C$7,"_",$A11,IF($G$4="Cuaderno de Estudio","_small",CONCATENATE(IF(I11="","","n"),IF(LEFT($G$5,1)="F",".jpg",".png")))),"")</f>
        <v>LE_06_02_REC190_IMG02.jpg</v>
      </c>
      <c r="G11" s="13" t="str">
        <f ca="1">IF($F11&lt;&gt;"",IF($G$4="Recurso",VLOOKUP($E11,OFFSET('Definición técnica de imagenes'!$A$1,MATCH($G$5,'Definición técnica de imagenes'!$A$1:$A$104,0)-1,1,COUNTIF('Definición técnica de imagenes'!$A$3:$A$102,$G$5),5),5,FALSE),'Definición técnica de imagenes'!$F$16),"")</f>
        <v>350 x 230 px</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t="s">
        <v>192</v>
      </c>
      <c r="K11" s="65"/>
      <c r="O11" s="2" t="str">
        <f>'Definición técnica de imagenes'!A13</f>
        <v>M101</v>
      </c>
    </row>
    <row r="12" spans="1:16" s="11" customFormat="1" x14ac:dyDescent="0.25">
      <c r="A12" s="12" t="str">
        <f t="shared" si="3"/>
        <v>IMG03</v>
      </c>
      <c r="B12" s="110">
        <v>73991620</v>
      </c>
      <c r="C12" s="20" t="str">
        <f t="shared" si="0"/>
        <v>Recurso F6</v>
      </c>
      <c r="D12" s="63" t="s">
        <v>189</v>
      </c>
      <c r="E12" s="63" t="s">
        <v>150</v>
      </c>
      <c r="F12" s="13" t="str">
        <f t="shared" ca="1" si="4"/>
        <v>LE_06_02_REC190_IMG03.jpg</v>
      </c>
      <c r="G12" s="13" t="str">
        <f ca="1">IF($F12&lt;&gt;"",IF($G$4="Recurso",VLOOKUP($E12,OFFSET('Definición técnica de imagenes'!$A$1,MATCH($G$5,'Definición técnica de imagenes'!$A$1:$A$104,0)-1,1,COUNTIF('Definición técnica de imagenes'!$A$3:$A$102,$G$5),5),5,FALSE),'Definición técnica de imagenes'!$F$16),"")</f>
        <v>350 x 230 px</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t="s">
        <v>193</v>
      </c>
      <c r="K12" s="64"/>
      <c r="O12" s="2" t="str">
        <f>'Definición técnica de imagenes'!A18</f>
        <v>Diaporama F1</v>
      </c>
    </row>
    <row r="13" spans="1:16" s="11" customFormat="1" ht="27" x14ac:dyDescent="0.25">
      <c r="A13" s="12" t="str">
        <f t="shared" si="3"/>
        <v>IMG04</v>
      </c>
      <c r="B13" s="109">
        <v>42804088</v>
      </c>
      <c r="C13" s="20" t="str">
        <f t="shared" si="0"/>
        <v>Recurso F6</v>
      </c>
      <c r="D13" s="63" t="s">
        <v>189</v>
      </c>
      <c r="E13" s="63" t="s">
        <v>150</v>
      </c>
      <c r="F13" s="13" t="str">
        <f t="shared" ca="1" si="4"/>
        <v>LE_06_02_REC190_IMG04.jpg</v>
      </c>
      <c r="G13" s="13" t="str">
        <f ca="1">IF($F13&lt;&gt;"",IF($G$4="Recurso",VLOOKUP($E13,OFFSET('Definición técnica de imagenes'!$A$1,MATCH($G$5,'Definición técnica de imagenes'!$A$1:$A$104,0)-1,1,COUNTIF('Definición técnica de imagenes'!$A$3:$A$102,$G$5),5),5,FALSE),'Definición técnica de imagenes'!$F$16),"")</f>
        <v>350 x 230 px</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t="s">
        <v>194</v>
      </c>
      <c r="K13" s="64"/>
      <c r="O13" s="2" t="str">
        <f>'Definición técnica de imagenes'!A19</f>
        <v>F4</v>
      </c>
    </row>
    <row r="14" spans="1:16" s="11" customFormat="1" ht="27" x14ac:dyDescent="0.25">
      <c r="A14" s="12" t="str">
        <f t="shared" si="3"/>
        <v>IMG05</v>
      </c>
      <c r="B14" s="109">
        <v>290935940</v>
      </c>
      <c r="C14" s="20" t="str">
        <f t="shared" si="0"/>
        <v>Recurso F6</v>
      </c>
      <c r="D14" s="63" t="s">
        <v>189</v>
      </c>
      <c r="E14" s="63" t="s">
        <v>155</v>
      </c>
      <c r="F14" s="13" t="str">
        <f t="shared" ca="1" si="4"/>
        <v>LE_06_02_REC190_IMG05n.jpg</v>
      </c>
      <c r="G14" s="13" t="str">
        <f ca="1">IF($F14&lt;&gt;"",IF($G$4="Recurso",VLOOKUP($E14,OFFSET('Definición técnica de imagenes'!$A$1,MATCH($G$5,'Definición técnica de imagenes'!$A$1:$A$104,0)-1,1,COUNTIF('Definición técnica de imagenes'!$A$3:$A$102,$G$5),5),5,FALSE),'Definición técnica de imagenes'!$F$16),"")</f>
        <v>320 x 480 px</v>
      </c>
      <c r="H14" s="13" t="str">
        <f t="shared" ca="1" si="5"/>
        <v>LE_06_02_REC190_IMG05a.jpg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800 x 458 px</v>
      </c>
      <c r="J14" s="64" t="s">
        <v>195</v>
      </c>
      <c r="K14" s="64"/>
      <c r="O14" s="2" t="str">
        <f>'Definición técnica de imagenes'!A22</f>
        <v>F6</v>
      </c>
    </row>
    <row r="15" spans="1:16" s="11" customFormat="1" ht="27" x14ac:dyDescent="0.25">
      <c r="A15" s="12" t="str">
        <f t="shared" si="3"/>
        <v>IMG06</v>
      </c>
      <c r="B15" s="109">
        <v>187154684</v>
      </c>
      <c r="C15" s="20" t="str">
        <f t="shared" si="0"/>
        <v>Recurso F6</v>
      </c>
      <c r="D15" s="63" t="s">
        <v>189</v>
      </c>
      <c r="E15" s="63" t="s">
        <v>155</v>
      </c>
      <c r="F15" s="13" t="str">
        <f t="shared" ca="1" si="4"/>
        <v>LE_06_02_REC190_IMG06n.jpg</v>
      </c>
      <c r="G15" s="13" t="str">
        <f ca="1">IF($F15&lt;&gt;"",IF($G$4="Recurso",VLOOKUP($E15,OFFSET('Definición técnica de imagenes'!$A$1,MATCH($G$5,'Definición técnica de imagenes'!$A$1:$A$104,0)-1,1,COUNTIF('Definición técnica de imagenes'!$A$3:$A$102,$G$5),5),5,FALSE),'Definición técnica de imagenes'!$F$16),"")</f>
        <v>320 x 480 px</v>
      </c>
      <c r="H15" s="13" t="str">
        <f t="shared" ca="1" si="5"/>
        <v>LE_06_02_REC190_IMG06a.jpg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800 x 458 px</v>
      </c>
      <c r="J15" s="66" t="s">
        <v>196</v>
      </c>
      <c r="K15" s="66"/>
      <c r="O15" s="2" t="str">
        <f>'Definición técnica de imagenes'!A24</f>
        <v>F6B</v>
      </c>
    </row>
    <row r="16" spans="1:16" s="11" customFormat="1" ht="27" x14ac:dyDescent="0.3">
      <c r="A16" s="12" t="str">
        <f t="shared" si="3"/>
        <v>IMG07</v>
      </c>
      <c r="B16" s="110">
        <v>62264485</v>
      </c>
      <c r="C16" s="20" t="str">
        <f t="shared" si="0"/>
        <v>Recurso F6</v>
      </c>
      <c r="D16" s="63" t="s">
        <v>189</v>
      </c>
      <c r="E16" s="63" t="s">
        <v>155</v>
      </c>
      <c r="F16" s="13" t="str">
        <f t="shared" ca="1" si="4"/>
        <v>LE_06_02_REC190_IMG07n.jpg</v>
      </c>
      <c r="G16" s="13" t="str">
        <f ca="1">IF($F16&lt;&gt;"",IF($G$4="Recurso",VLOOKUP($E16,OFFSET('Definición técnica de imagenes'!$A$1,MATCH($G$5,'Definición técnica de imagenes'!$A$1:$A$104,0)-1,1,COUNTIF('Definición técnica de imagenes'!$A$3:$A$102,$G$5),5),5,FALSE),'Definición técnica de imagenes'!$F$16),"")</f>
        <v>320 x 480 px</v>
      </c>
      <c r="H16" s="13" t="str">
        <f t="shared" ca="1" si="5"/>
        <v>LE_06_02_REC190_IMG07a.jpg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800 x 458 px</v>
      </c>
      <c r="J16" s="67" t="s">
        <v>197</v>
      </c>
      <c r="K16" s="68"/>
      <c r="O16" s="2" t="str">
        <f>'Definición técnica de imagenes'!A25</f>
        <v>F7</v>
      </c>
    </row>
    <row r="17" spans="1:15" s="11" customFormat="1" x14ac:dyDescent="0.25">
      <c r="A17" s="12" t="str">
        <f t="shared" si="3"/>
        <v>IMG08</v>
      </c>
      <c r="B17" s="110">
        <v>157121087</v>
      </c>
      <c r="C17" s="20" t="str">
        <f t="shared" si="0"/>
        <v>Recurso F6</v>
      </c>
      <c r="D17" s="63" t="s">
        <v>189</v>
      </c>
      <c r="E17" s="63" t="s">
        <v>155</v>
      </c>
      <c r="F17" s="13" t="str">
        <f t="shared" ca="1" si="4"/>
        <v>LE_06_02_REC190_IMG08n.jpg</v>
      </c>
      <c r="G17" s="13" t="str">
        <f ca="1">IF($F17&lt;&gt;"",IF($G$4="Recurso",VLOOKUP($E17,OFFSET('Definición técnica de imagenes'!$A$1,MATCH($G$5,'Definición técnica de imagenes'!$A$1:$A$104,0)-1,1,COUNTIF('Definición técnica de imagenes'!$A$3:$A$102,$G$5),5),5,FALSE),'Definición técnica de imagenes'!$F$16),"")</f>
        <v>320 x 480 px</v>
      </c>
      <c r="H17" s="13" t="str">
        <f t="shared" ca="1" si="5"/>
        <v>LE_06_02_REC190_IMG08a.jpg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800 x 458 px</v>
      </c>
      <c r="J17" s="66" t="s">
        <v>198</v>
      </c>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display="http://www.shutterstock.com/pic-86463646/stock-photo-social-network-members-typing-on-laptop-computers-seen-from-above.html?src=blKepGrDFETxFR4T53MTZw-1-34"/>
    <hyperlink ref="B11" r:id="rId2" display="http://www.shutterstock.com/pic-112905649/stock-photo-forecast-d-little-human-characters-x-looking-at-pie-charts-and-graphs-business-people-series.html?src=fIhu8peQYCryfCG1DPzNsA-1-1"/>
    <hyperlink ref="B13" r:id="rId3" display="http://www.shutterstock.com/pic-42804088/stock-photo--d-cartoon-character-ticking-large-check-boxes.html?src=AUDJqE3tx5wQZpsQ1dykfQ-1-2"/>
    <hyperlink ref="B14" r:id="rId4" display="http://www.shutterstock.com/pic-290935940/stock-vector-news-editor-desk-workspace-making-newspaper-creating-article-writing-journalists-crew-hands-team.html?src=bYHR2lPAWXTBYNyDGexLxg-2-2"/>
    <hyperlink ref="B15" r:id="rId5" display="http://www.shutterstock.com/pic-187154684/stock-photo-two-boys-in-the-images-of-the-pilot-and-the-traveler-fill-your-travel-book.html?src=MT0kauaSw3xu7IQq3zt5JA-2-12"/>
  </hyperlinks>
  <pageMargins left="0.75" right="0.75" top="1" bottom="1" header="0.5" footer="0.5"/>
  <pageSetup orientation="portrait" horizontalDpi="4294967292" verticalDpi="4294967292"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2015-10-09T03:37:34Z</dcterms:modified>
</cp:coreProperties>
</file>