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mparo\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showHorizontalScroll="0" showVerticalScroll="0" showSheetTabs="0" xWindow="0" yWindow="0" windowWidth="15675" windowHeight="69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A10" i="1"/>
  <c r="A11" i="1"/>
  <c r="A12" i="1"/>
  <c r="A13" i="1"/>
  <c r="A14" i="1"/>
  <c r="A15" i="1"/>
  <c r="A16" i="1"/>
  <c r="A17" i="1"/>
  <c r="A18" i="1"/>
  <c r="A19" i="1"/>
  <c r="A20" i="1"/>
  <c r="A21" i="1"/>
  <c r="A22" i="1"/>
  <c r="A23" i="1"/>
  <c r="A24" i="1"/>
  <c r="A25"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<sst xmlns="http://schemas.openxmlformats.org/spreadsheetml/2006/main" count="408" uniqueCount="208">
  <si>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</si>
  <si>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</si>
  <si>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</si>
  <si>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</si>
  <si>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</si>
  <si>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</si>
  <si>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</si>
  <si>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</si>
  <si>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</si>
  <si>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</si>
  <si>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</si>
  <si>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</si>
  <si>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</si>
  <si>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</si>
  <si>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</si>
  <si>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</si>
  <si>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</si>
  <si>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</si>
  <si>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</si>
  <si>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</si>
  <si>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</si>
  <si>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</si>
  <si>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</si>
  <si>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</si>
  <si>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</si>
  <si>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</si>
  <si>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</si>
  <si>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</si>
  <si>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</si>
  <si>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</si>
  <si>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</si>
  <si>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</si>
  <si>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</si>
  <si>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</si>
  <si>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</si>
  <si>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</si>
  <si>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</si>
  <si>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</si>
  <si>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</si>
  <si>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</si>
  <si>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</si>
  <si>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</si>
  <si>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</si>
  <si>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</si>
  <si>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</si>
  <si>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</si>
  <si>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</si>
  <si>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</si>
  <si>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</si>
  <si>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</si>
  <si>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</si>
  <si>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</si>
  <si>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</si>
  <si>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</si>
  <si>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</si>
  <si>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</si>
  <si>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</si>
  <si>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</si>
  <si>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</si>
  <si>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</si>
  <si>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</si>
  <si>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</si>
  <si>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</si>
  <si>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</si>
  <si>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</si>
  <si>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</si>
  <si>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</si>
  <si>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</si>
  <si>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</si>
  <si>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</si>
  <si>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</si>
  <si>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</si>
  <si>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</si>
  <si>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</si>
  <si>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</si>
  <si>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</si>
  <si>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</si>
  <si>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</si>
  <si>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</si>
  <si>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</si>
  <si>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</si>
  <si>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</si>
  <si>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</si>
  <si>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</si>
  <si>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</si>
  <si>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</si>
  <si>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</si>
  <si>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</si>
  <si>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</si>
  <si>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</si>
  <si>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</si>
  <si>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</si>
  <si>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</si>
  <si>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</si>
  <si>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</si>
  <si>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</si>
  <si>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</si>
  <si>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</si>
  <si>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</si>
  <si>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</si>
  <si>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</si>
  <si>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</si>
  <si>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</si>
  <si>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</si>
  <si>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</si>
  <si>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</si>
  <si>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</si>
  <si>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</si>
  <si>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</si>
  <si>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</si>
  <si>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</si>
  <si>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</si>
  <si>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</si>
  <si>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</si>
  <si>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</si>
  <si>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</si>
  <si>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</si>
  <si>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</si>
  <si>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</si>
  <si>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</si>
  <si>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</si>
  <si>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</si>
  <si>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</si>
  <si>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</si>
  <si>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</si>
  <si>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</si>
  <si>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</si>
  <si>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</si>
  <si>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</si>
  <si>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</si>
  <si>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</si>
  <si>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</si>
  <si>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</si>
  <si>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</si>
  <si>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</si>
  <si>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</si>
  <si>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</si>
  <si>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</si>
  <si>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</si>
  <si>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</si>
  <si>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</si>
  <si>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</si>
  <si>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</si>
  <si>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</si>
  <si>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</si>
  <si>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</si>
  <si>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</si>
  <si>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</si>
  <si>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</si>
  <si>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</si>
  <si>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</si>
  <si>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</si>
  <si>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</si>
  <si>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</si>
  <si>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</si>
  <si>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</si>
  <si>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</si>
  <si>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</si>
  <si>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</si>
  <si>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</si>
  <si>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</si>
  <si>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</si>
  <si>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</si>
  <si>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</si>
  <si>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</si>
  <si>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</si>
  <si>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</si>
  <si>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</si>
  <si>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</si>
  <si>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</si>
  <si>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</si>
  <si>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</si>
  <si>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</si>
  <si>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</si>
  <si>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</si>
  <si>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</si>
  <si>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</si>
  <si>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</si>
  <si>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</si>
  <si>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</si>
  <si>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</si>
  <si>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</si>
  <si>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</si>
  <si>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</si>
  <si>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</si>
  <si>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</si>
  <si>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</si>
  <si>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Cuaderno de Estudio</t>
  </si>
  <si>
    <t>La literatura colombiana de la Colonia</t>
  </si>
  <si>
    <t>Luz Amparo Rubiano Acosta</t>
  </si>
  <si>
    <t>Fotografía</t>
  </si>
  <si>
    <t>Ilustración</t>
  </si>
  <si>
    <t xml:space="preserve">Paisaje de árboles con neblina </t>
  </si>
  <si>
    <t>Gonzalo Jiménez de Quesada</t>
  </si>
  <si>
    <t>Grabado Inquisición</t>
  </si>
  <si>
    <t xml:space="preserve">Libros y pluma antigua </t>
  </si>
  <si>
    <t>Dandy: imagen antigua Hombre elegante del siglo XIX - ilustración vintage grabado - Catálogo de unos grandes almacenes franceses - París 1909</t>
  </si>
  <si>
    <t>Monumento a Cervantes, acompañado de Don Quijote y Sancho Panza, en la Plaza España, Madrird</t>
  </si>
  <si>
    <t>Molinos de viento, muy comunes en la región de Castilla- La Mancha, en España.</t>
  </si>
  <si>
    <t>Pareja preocupada y sorprendida viendo una laptop en una estación de tren</t>
  </si>
  <si>
    <t>Radio estudio</t>
  </si>
  <si>
    <t>Ilustración representando la relacion entre los medios de comunicación</t>
  </si>
  <si>
    <t>Caballo de Troya</t>
  </si>
  <si>
    <t>Telégrafo</t>
  </si>
  <si>
    <t>LE_08_02_CO</t>
  </si>
  <si>
    <t>Simbolo de la libertad de expresión</t>
  </si>
  <si>
    <t>Un plato de comida con chicharrón</t>
  </si>
  <si>
    <t>Muchachas sonrientes leyendo un mensaje en un celular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</si>
</sst>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1" zoomScaleNormal="71" zoomScalePageLayoutView="140" workbookViewId="0">
      <pane ySplit="9" topLeftCell="A16" activePane="bottomLeft" state="frozen"/>
      <selection pane="bottomLeft" activeCell="E25" sqref="E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42262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71" t="s">
        <v>187</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252141652</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LE_08_02_CO_IMG01_small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244388704</v>
      </c>
      <c r="C11" s="20" t="str">
        <f t="shared" si="0"/>
        <v>Cuaderno de Estudio</v>
      </c>
      <c r="D11" s="63" t="s">
        <v>190</v>
      </c>
      <c r="E11" s="63" t="s">
        <v>154</v>
      </c>
      <c r="F11" s="13" t="str">
        <f t="shared" ref="F11:F74" si="4">IF(OR(B11&lt;&gt;"",J11&lt;&gt;""),CONCATENATE($C$7,"_",$A11,IF($G$4="Cuaderno de Estudio","_small",CONCATENATE(IF(I11="","","n"),IF(LEFT($G$5,1)="F",".jpg",".png")))),"")</f>
        <v>LE_08_02_CO_IMG02_small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x14ac:dyDescent="0.25">
      <c r="A12" s="12" t="str">
        <f t="shared" si="3"/>
        <v>IMG03</v>
      </c>
      <c r="B12" s="62">
        <v>99452942</v>
      </c>
      <c r="C12" s="20" t="str">
        <f t="shared" si="0"/>
        <v>Cuaderno de Estudio</v>
      </c>
      <c r="D12" s="63" t="s">
        <v>190</v>
      </c>
      <c r="E12" s="63" t="s">
        <v>153</v>
      </c>
      <c r="F12" s="13" t="str">
        <f t="shared" si="4"/>
        <v>LE_08_02_CO_IMG03_small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x14ac:dyDescent="0.25">
      <c r="A13" s="12" t="str">
        <f t="shared" si="3"/>
        <v>IMG04</v>
      </c>
      <c r="B13" s="62">
        <v>99416942</v>
      </c>
      <c r="C13" s="20" t="str">
        <f t="shared" si="0"/>
        <v>Cuaderno de Estudio</v>
      </c>
      <c r="D13" s="63" t="s">
        <v>190</v>
      </c>
      <c r="E13" s="63" t="s">
        <v>153</v>
      </c>
      <c r="F13" s="13" t="str">
        <f t="shared" si="4"/>
        <v>LE_08_02_CO_IMG04_small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ht="54" x14ac:dyDescent="0.25">
      <c r="A14" s="12" t="str">
        <f t="shared" si="3"/>
        <v>IMG05</v>
      </c>
      <c r="B14" s="62">
        <v>228587026</v>
      </c>
      <c r="C14" s="20" t="str">
        <f t="shared" si="0"/>
        <v>Cuaderno de Estudio</v>
      </c>
      <c r="D14" s="63" t="s">
        <v>190</v>
      </c>
      <c r="E14" s="63" t="s">
        <v>154</v>
      </c>
      <c r="F14" s="13" t="str">
        <f t="shared" si="4"/>
        <v>LE_08_02_CO_IMG05_small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ht="40.5" x14ac:dyDescent="0.25">
      <c r="A15" s="12" t="str">
        <f t="shared" si="3"/>
        <v>IMG06</v>
      </c>
      <c r="B15" s="62">
        <v>57266953</v>
      </c>
      <c r="C15" s="20" t="str">
        <f t="shared" si="0"/>
        <v>Cuaderno de Estudio</v>
      </c>
      <c r="D15" s="63" t="s">
        <v>190</v>
      </c>
      <c r="E15" s="63" t="s">
        <v>154</v>
      </c>
      <c r="F15" s="13" t="str">
        <f t="shared" si="4"/>
        <v>LE_08_02_CO_IMG06_small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40.5" x14ac:dyDescent="0.3">
      <c r="A16" s="12" t="str">
        <f t="shared" si="3"/>
        <v>IMG07</v>
      </c>
      <c r="B16" s="62">
        <v>272762726</v>
      </c>
      <c r="C16" s="20" t="str">
        <f t="shared" si="0"/>
        <v>Cuaderno de Estudio</v>
      </c>
      <c r="D16" s="63" t="s">
        <v>190</v>
      </c>
      <c r="E16" s="63" t="s">
        <v>154</v>
      </c>
      <c r="F16" s="13" t="str">
        <f t="shared" si="4"/>
        <v>LE_08_02_CO_IMG07_small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198</v>
      </c>
      <c r="K16" s="68"/>
      <c r="O16" s="2" t="str">
        <f>'Definición técnica de imagenes'!A25</f>
        <v>F7</v>
      </c>
    </row>
    <row r="17" spans="1:15" s="11" customFormat="1" ht="40.5" x14ac:dyDescent="0.25">
      <c r="A17" s="12" t="str">
        <f t="shared" si="3"/>
        <v>IMG08</v>
      </c>
      <c r="B17" s="62">
        <v>102463826</v>
      </c>
      <c r="C17" s="20" t="str">
        <f t="shared" si="0"/>
        <v>Cuaderno de Estudio</v>
      </c>
      <c r="D17" s="63" t="s">
        <v>190</v>
      </c>
      <c r="E17" s="63" t="s">
        <v>153</v>
      </c>
      <c r="F17" s="13" t="str">
        <f t="shared" si="4"/>
        <v>LE_08_02_CO_IMG08_small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x14ac:dyDescent="0.25">
      <c r="A18" s="12" t="str">
        <f t="shared" si="3"/>
        <v>IMG09</v>
      </c>
      <c r="B18" s="62">
        <v>294541439</v>
      </c>
      <c r="C18" s="20" t="str">
        <f t="shared" si="0"/>
        <v>Cuaderno de Estudio</v>
      </c>
      <c r="D18" s="63" t="s">
        <v>190</v>
      </c>
      <c r="E18" s="63" t="s">
        <v>153</v>
      </c>
      <c r="F18" s="13" t="str">
        <f t="shared" si="4"/>
        <v>LE_08_02_CO_IMG09_small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200</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203042506</v>
      </c>
      <c r="C19" s="20" t="str">
        <f t="shared" si="0"/>
        <v>Cuaderno de Estudio</v>
      </c>
      <c r="D19" s="63" t="s">
        <v>191</v>
      </c>
      <c r="E19" s="63" t="s">
        <v>153</v>
      </c>
      <c r="F19" s="13" t="str">
        <f t="shared" si="4"/>
        <v>LE_08_02_CO_IMG10_small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LE_08_02_CO_IMG10_zoom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201</v>
      </c>
      <c r="K19" s="68"/>
      <c r="O19" s="2" t="str">
        <f>'Definición técnica de imagenes'!A31</f>
        <v>F10</v>
      </c>
    </row>
    <row r="20" spans="1:15" s="11" customFormat="1" x14ac:dyDescent="0.25">
      <c r="A20" s="12" t="str">
        <f t="shared" si="6"/>
        <v>IMG11</v>
      </c>
      <c r="B20" s="62">
        <v>19174033</v>
      </c>
      <c r="C20" s="20" t="str">
        <f t="shared" si="0"/>
        <v>Cuaderno de Estudio</v>
      </c>
      <c r="D20" s="63" t="s">
        <v>190</v>
      </c>
      <c r="E20" s="63" t="s">
        <v>153</v>
      </c>
      <c r="F20" s="13" t="str">
        <f t="shared" si="4"/>
        <v>LE_08_02_CO_IMG11_small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LE_08_02_CO_IMG11_zoom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202</v>
      </c>
      <c r="K20" s="66"/>
      <c r="O20" s="2" t="str">
        <f>'Definición técnica de imagenes'!A32</f>
        <v>F10B</v>
      </c>
    </row>
    <row r="21" spans="1:15" s="11" customFormat="1" x14ac:dyDescent="0.25">
      <c r="A21" s="12" t="str">
        <f t="shared" si="6"/>
        <v>IMG12</v>
      </c>
      <c r="B21" s="62">
        <v>97950572</v>
      </c>
      <c r="C21" s="20" t="str">
        <f t="shared" si="0"/>
        <v>Cuaderno de Estudio</v>
      </c>
      <c r="D21" s="63" t="s">
        <v>190</v>
      </c>
      <c r="E21" s="63" t="s">
        <v>154</v>
      </c>
      <c r="F21" s="13" t="str">
        <f t="shared" si="4"/>
        <v>LE_08_02_CO_IMG12_small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LE_08_02_CO_IMG12_zoom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3" t="s">
        <v>203</v>
      </c>
      <c r="K21" s="66"/>
      <c r="O21" s="2" t="str">
        <f>'Definición técnica de imagenes'!A33</f>
        <v>F11</v>
      </c>
    </row>
    <row r="22" spans="1:15" s="11" customFormat="1" x14ac:dyDescent="0.25">
      <c r="A22" s="12" t="str">
        <f>IF(OR(B22&lt;&gt;"",J22&lt;&gt;""),CONCATENATE(LEFT(A21,3),IF(MID(A21,4,2)+1&lt;10,CONCATENATE("0",MID(A21,4,2)+1),MID(A21,4,2)+1)),"")</f>
        <v>IMG13</v>
      </c>
      <c r="B22" s="62">
        <v>153307682</v>
      </c>
      <c r="C22" s="20" t="str">
        <f>IF(OR(B22&lt;&gt;"",J22&lt;&gt;""),IF($G$4="Recurso",CONCATENATE($G$4," ",$G$5),$G$4),"")</f>
        <v>Cuaderno de Estudio</v>
      </c>
      <c r="D22" s="63" t="s">
        <v>190</v>
      </c>
      <c r="E22" s="63" t="s">
        <v>153</v>
      </c>
      <c r="F22" s="13" t="str">
        <f>IF(OR(B22&lt;&gt;"",J22&lt;&gt;""),CONCATENATE($C$7,"_",$A22,IF($G$4="Cuaderno de Estudio","_small",CONCATENATE(IF(I22="","","n"),IF(LEFT($G$5,1)="F",".jpg",".png")))),"")</f>
        <v>LE_08_02_CO_IMG13_small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ca="1">IF(AND(I22&lt;&gt;"",I22&lt;&gt;0),IF(OR(B22&lt;&gt;"",J22&lt;&gt;""),CONCATENATE($C$7,"_",$A22,IF($G$4="Cuaderno de Estudio","_zoom",CONCATENATE("a",IF(LEFT($G$5,1)="F",".jpg",".png")))),""),"")</f>
        <v>LE_08_02_CO_IMG13_zoom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09" t="s">
        <v>205</v>
      </c>
      <c r="K22" s="69"/>
      <c r="O22" s="2" t="str">
        <f>'Definición técnica de imagenes'!A34</f>
        <v>F12</v>
      </c>
    </row>
    <row r="23" spans="1:15" s="11" customFormat="1" x14ac:dyDescent="0.25">
      <c r="A23" s="12" t="str">
        <f>IF(OR(B23&lt;&gt;"",J23&lt;&gt;""),CONCATENATE(LEFT(A22,3),IF(MID(A22,4,2)+1&lt;10,CONCATENATE("0",MID(A22,4,2)+1),MID(A22,4,2)+1)),"")</f>
        <v>IMG14</v>
      </c>
      <c r="B23" s="62">
        <v>217322380</v>
      </c>
      <c r="C23" s="20" t="str">
        <f>IF(OR(B23&lt;&gt;"",J23&lt;&gt;""),IF($G$4="Recurso",CONCATENATE($G$4," ",$G$5),$G$4),"")</f>
        <v>Cuaderno de Estudio</v>
      </c>
      <c r="D23" s="63" t="s">
        <v>190</v>
      </c>
      <c r="E23" s="63" t="s">
        <v>154</v>
      </c>
      <c r="F23" s="13" t="str">
        <f>IF(OR(B23&lt;&gt;"",J23&lt;&gt;""),CONCATENATE($C$7,"_",$A23,IF($G$4="Cuaderno de Estudio","_small",CONCATENATE(IF(I23="","","n"),IF(LEFT($G$5,1)="F",".jpg",".png")))),"")</f>
        <v>LE_08_02_CO_IMG14_small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ca="1">IF(AND(I23&lt;&gt;"",I23&lt;&gt;0),IF(OR(B23&lt;&gt;"",J23&lt;&gt;""),CONCATENATE($C$7,"_",$A23,IF($G$4="Cuaderno de Estudio","_zoom",CONCATENATE("a",IF(LEFT($G$5,1)="F",".jpg",".png")))),""),"")</f>
        <v>LE_08_02_CO_IMG14_zoom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206</v>
      </c>
      <c r="K23" s="64"/>
      <c r="O23" s="2" t="str">
        <f>'Definición técnica de imagenes'!A35</f>
        <v>F13</v>
      </c>
    </row>
    <row r="24" spans="1:15" s="11" customFormat="1" ht="27" x14ac:dyDescent="0.25">
      <c r="A24" s="12" t="str">
        <f>IF(OR(B24&lt;&gt;"",J24&lt;&gt;""),CONCATENATE(LEFT(A23,3),IF(MID(A23,4,2)+1&lt;10,CONCATENATE("0",MID(A23,4,2)+1),MID(A23,4,2)+1)),"")</f>
        <v>IMG15</v>
      </c>
      <c r="B24" s="62">
        <v>86927278</v>
      </c>
      <c r="C24" s="20" t="str">
        <f>IF(OR(B24&lt;&gt;"",J24&lt;&gt;""),IF($G$4="Recurso",CONCATENATE($G$4," ",$G$5),$G$4),"")</f>
        <v>Cuaderno de Estudio</v>
      </c>
      <c r="D24" s="63" t="s">
        <v>190</v>
      </c>
      <c r="E24" s="63" t="s">
        <v>153</v>
      </c>
      <c r="F24" s="13" t="str">
        <f>IF(OR(B24&lt;&gt;"",J24&lt;&gt;""),CONCATENATE($C$7,"_",$A24,IF($G$4="Cuaderno de Estudio","_small",CONCATENATE(IF(I24="","","n"),IF(LEFT($G$5,1)="F",".jpg",".png")))),"")</f>
        <v>LE_08_02_CO_IMG15_small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ca="1">IF(AND(I24&lt;&gt;"",I24&lt;&gt;0),IF(OR(B24&lt;&gt;"",J24&lt;&gt;""),CONCATENATE($C$7,"_",$A24,IF($G$4="Cuaderno de Estudio","_zoom",CONCATENATE("a",IF(LEFT($G$5,1)="F",".jpg",".png")))),""),"")</f>
        <v>LE_08_02_CO_IMG15_zoom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109" t="s">
        <v>207</v>
      </c>
      <c r="K24" s="65"/>
      <c r="O24" s="2" t="str">
        <f>'Definición técnica de imagenes'!A37</f>
        <v>F13B</v>
      </c>
    </row>
    <row r="25" spans="1:15" s="11" customFormat="1" x14ac:dyDescent="0.25">
      <c r="A25" s="12" t="str">
        <f>IF(OR(B25&lt;&gt;"",J25&lt;&gt;""),CONCATENATE(LEFT(A24,3),IF(MID(A24,4,2)+1&lt;10,CONCATENATE("0",MID(A24,4,2)+1),MID(A24,4,2)+1)),"")</f>
        <v/>
      </c>
      <c r="B25" s="62"/>
      <c r="C25" s="20" t="str">
        <f>IF(OR(B25&lt;&gt;"",J25&lt;&gt;""),IF($G$4="Recurso",CONCATENATE($G$4," ",$G$5),$G$4),"")</f>
        <v/>
      </c>
      <c r="D25" s="63"/>
      <c r="E25" s="63"/>
      <c r="F25" s="13" t="str">
        <f>IF(OR(B25&lt;&gt;"",J25&lt;&gt;""),CONCATENATE($C$7,"_",$A25,IF($G$4="Cuaderno de Estudio","_small",CONCATENATE(IF(I25="","","n"),IF(LEFT($G$5,1)="F",".jpg",".png")))),"")</f>
        <v/>
      </c>
      <c r="G25" s="13" t="str">
        <f ca="1">IF($F25&lt;&gt;"",IF($G$4="Recurso",VLOOKUP($E25,OFFSET('Definición técnica de imagenes'!$A$1,MATCH($G$5,'Definición técnica de imagenes'!$A$1:$A$104,0)-1,1,COUNTIF('Definición técnica de imagenes'!$A$3:$A$102,$G$5),5),5,FALSE),'Definición técnica de imagenes'!$F$16),"")</f>
        <v/>
      </c>
      <c r="H25" s="13" t="str">
        <f ca="1">IF(AND(I25&lt;&gt;"",I25&lt;&gt;0),IF(OR(B25&lt;&gt;"",J25&lt;&gt;""),CONCATENATE($C$7,"_",$A25,IF($G$4="Cuaderno de Estudio","_zoom",CONCATENATE("a",IF(LEFT($G$5,1)="F",".jpg",".png")))),""),"")</f>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2015-09-16T02:39:51Z</dcterms:modified>
</cp:coreProperties>
</file>