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E:\PLANETA\TEMAS\TEMA 1\"/>
    </mc:Choice>
  </mc:AlternateContent>
  <bookViews>
    <workbookView xWindow="0" yWindow="0" windowWidth="19200" windowHeight="89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10" i="1" l="1"/>
  <c r="A11"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9" i="1"/>
  <c r="A12" i="1"/>
  <c r="A13" i="1"/>
  <c r="A14" i="1"/>
  <c r="A15" i="1"/>
  <c r="A16" i="1"/>
  <c r="A17" i="1"/>
  <c r="A18"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D18"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C11" i="1"/>
  <c r="C12" i="1"/>
  <c r="C13" i="1"/>
  <c r="C14" i="1"/>
  <c r="C15" i="1"/>
  <c r="C16" i="1"/>
  <c r="C17" i="1"/>
  <c r="C18" i="1"/>
  <c r="C19" i="1"/>
  <c r="C20" i="1"/>
  <c r="C21" i="1"/>
  <c r="C22" i="1"/>
  <c r="C10" i="1"/>
  <c r="F5" i="1"/>
  <c r="I21" i="2"/>
  <c r="K45" i="2"/>
  <c r="H21" i="2"/>
  <c r="J21" i="2"/>
  <c r="D17" i="2"/>
  <c r="D5" i="2"/>
  <c r="G10" i="1"/>
</calcChain>
</file>

<file path=xl/sharedStrings.xml><?xml version="1.0" encoding="utf-8"?>
<sst xmlns="http://schemas.openxmlformats.org/spreadsheetml/2006/main" count="227" uniqueCount="153">
  <si>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</si>
  <si>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</si>
  <si>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</si>
  <si>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</si>
  <si>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</si>
  <si>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</si>
  <si>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</si>
  <si>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</si>
  <si>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</si>
  <si>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</si>
  <si>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</si>
  <si>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</si>
  <si>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</si>
  <si>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</si>
  <si>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</si>
  <si>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</si>
  <si>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</si>
  <si>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</si>
  <si>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</si>
  <si>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</si>
  <si>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</si>
  <si>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</si>
  <si>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</si>
  <si>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</si>
  <si>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</si>
  <si>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</si>
  <si>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</si>
  <si>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</si>
  <si>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</si>
  <si>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</si>
  <si>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</si>
  <si>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</si>
  <si>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</si>
  <si>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</si>
  <si>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</si>
  <si>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</si>
  <si>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</si>
  <si>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</si>
  <si>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</si>
  <si>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</si>
  <si>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</si>
  <si>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</si>
  <si>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</si>
  <si>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</si>
  <si>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</si>
  <si>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</si>
  <si>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</si>
  <si>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</si>
  <si>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</si>
  <si>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</si>
  <si>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</si>
  <si>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</si>
  <si>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</si>
  <si>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</si>
  <si>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</si>
  <si>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</si>
  <si>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</si>
  <si>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</si>
  <si>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</si>
  <si>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</si>
  <si>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</si>
  <si>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</si>
  <si>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</si>
  <si>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</si>
  <si>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</si>
  <si>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</si>
  <si>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</si>
  <si>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</si>
  <si>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</si>
  <si>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</si>
  <si>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</si>
  <si>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</si>
  <si>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</si>
  <si>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</si>
  <si>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</si>
  <si>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</si>
  <si>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</si>
  <si>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</si>
  <si>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</si>
  <si>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</si>
  <si>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</si>
  <si>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</si>
  <si>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</si>
  <si>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</si>
  <si>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</si>
  <si>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</si>
  <si>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</si>
  <si>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</si>
  <si>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</si>
  <si>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</si>
  <si>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</si>
  <si>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</si>
  <si>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</si>
  <si>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</si>
  <si>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</si>
  <si>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</si>
  <si>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</si>
  <si>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</si>
  <si>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</si>
  <si>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</si>
  <si>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</si>
  <si>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</si>
  <si>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</si>
  <si>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</si>
  <si>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</si>
  <si>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</si>
  <si>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</si>
  <si>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</si>
  <si>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</si>
  <si>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</si>
  <si>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</si>
  <si>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</si>
  <si>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</si>
  <si>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</si>
  <si>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</si>
  <si>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</si>
  <si>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</si>
  <si>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</si>
  <si>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</si>
  <si>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</si>
  <si>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</si>
  <si>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</si>
  <si>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</si>
  <si>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</si>
  <si>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</si>
  <si>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</si>
  <si>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</si>
  <si>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</si>
  <si>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</si>
  <si>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</si>
  <si>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</si>
  <si>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</si>
  <si>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</si>
  <si>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</si>
  <si>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</si>
  <si>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</si>
  <si>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</si>
  <si>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</si>
  <si>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</si>
  <si>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</si>
  <si>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</si>
  <si>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</si>
  <si>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</si>
  <si>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</si>
  <si>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</si>
  <si>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La literatura</t>
  </si>
  <si>
    <t>Cristian Bernardo Pineda Triana</t>
  </si>
  <si>
    <t>LE_06_01_REC70</t>
  </si>
  <si>
    <t>F6b</t>
  </si>
  <si>
    <t>Hormigas trabajando</t>
  </si>
  <si>
    <t>Fotografía</t>
  </si>
  <si>
    <t>Horizontal</t>
  </si>
  <si>
    <t>Guerrero japonés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</si>
</sst>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name val="Times New Roman"/>
      <family val="1"/>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07">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1" xfId="0" applyFont="1" applyFill="1" applyBorder="1" applyAlignment="1">
      <alignment horizontal="center" vertical="center"/>
    </xf>
    <xf numFmtId="1" fontId="2" fillId="0" borderId="5" xfId="0" applyNumberFormat="1" applyFont="1" applyFill="1" applyBorder="1" applyAlignment="1">
      <alignment horizontal="left" vertical="center" wrapText="1"/>
    </xf>
    <xf numFmtId="0" fontId="7" fillId="0" borderId="5" xfId="0" applyFont="1" applyBorder="1" applyAlignment="1">
      <alignment vertical="center" wrapText="1"/>
    </xf>
    <xf numFmtId="0" fontId="3" fillId="5" borderId="12"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6" xfId="0" applyFont="1" applyBorder="1" applyAlignment="1">
      <alignment vertical="center" wrapText="1"/>
    </xf>
    <xf numFmtId="0" fontId="0" fillId="0" borderId="0" xfId="0" applyBorder="1" applyAlignment="1">
      <alignment vertical="center" wrapText="1"/>
    </xf>
    <xf numFmtId="0" fontId="0" fillId="0" borderId="17" xfId="0" applyBorder="1" applyAlignment="1">
      <alignment vertical="center" wrapText="1"/>
    </xf>
    <xf numFmtId="0" fontId="0" fillId="0" borderId="16" xfId="0" applyBorder="1" applyAlignment="1">
      <alignment vertical="center" wrapText="1"/>
    </xf>
    <xf numFmtId="0" fontId="0" fillId="0" borderId="18"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7" xfId="0" applyFont="1" applyFill="1" applyBorder="1" applyAlignment="1">
      <alignment vertical="center" wrapText="1"/>
    </xf>
    <xf numFmtId="0" fontId="0" fillId="0" borderId="0" xfId="0" applyFill="1" applyAlignment="1">
      <alignment vertical="center" wrapText="1"/>
    </xf>
    <xf numFmtId="0" fontId="16" fillId="0" borderId="28" xfId="0" applyFont="1" applyFill="1" applyBorder="1" applyAlignment="1">
      <alignment vertical="center" wrapText="1"/>
    </xf>
    <xf numFmtId="0" fontId="17" fillId="0" borderId="28" xfId="0" applyFont="1" applyFill="1" applyBorder="1" applyAlignment="1">
      <alignment vertical="center" wrapText="1"/>
    </xf>
    <xf numFmtId="0" fontId="16" fillId="0" borderId="28" xfId="0" applyFont="1" applyFill="1" applyBorder="1" applyAlignment="1">
      <alignment vertical="center"/>
    </xf>
    <xf numFmtId="0" fontId="16" fillId="0" borderId="28" xfId="0" applyFont="1" applyBorder="1" applyAlignment="1">
      <alignment vertical="center" wrapText="1"/>
    </xf>
    <xf numFmtId="0" fontId="18" fillId="0" borderId="28" xfId="0" applyFont="1" applyBorder="1" applyAlignment="1">
      <alignment vertical="center" wrapText="1"/>
    </xf>
    <xf numFmtId="0" fontId="17" fillId="0" borderId="28" xfId="0" applyFont="1" applyBorder="1" applyAlignment="1">
      <alignment vertical="center" wrapText="1"/>
    </xf>
    <xf numFmtId="0" fontId="19" fillId="0" borderId="0" xfId="0" applyFont="1" applyAlignment="1">
      <alignment vertical="center" wrapText="1"/>
    </xf>
    <xf numFmtId="0" fontId="20" fillId="0" borderId="28"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29" xfId="0" applyFill="1" applyBorder="1" applyAlignment="1">
      <alignment vertical="center" wrapText="1"/>
    </xf>
    <xf numFmtId="0" fontId="0" fillId="0" borderId="29" xfId="0" applyBorder="1" applyAlignment="1">
      <alignment vertical="center" wrapText="1"/>
    </xf>
    <xf numFmtId="0" fontId="0" fillId="0" borderId="29" xfId="0" applyBorder="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10" fillId="5" borderId="31" xfId="0" applyFont="1" applyFill="1" applyBorder="1" applyAlignment="1">
      <alignment horizontal="center" vertical="center"/>
    </xf>
    <xf numFmtId="0" fontId="9" fillId="0" borderId="0" xfId="0" applyNumberFormat="1" applyFont="1" applyBorder="1" applyAlignment="1">
      <alignment horizontal="center"/>
    </xf>
    <xf numFmtId="0" fontId="11" fillId="0" borderId="32" xfId="0" applyFont="1" applyBorder="1" applyAlignment="1">
      <alignment vertical="center" wrapText="1"/>
    </xf>
    <xf numFmtId="0" fontId="0" fillId="0" borderId="30" xfId="0" quotePrefix="1" applyBorder="1" applyAlignment="1">
      <alignment vertical="center" wrapText="1"/>
    </xf>
    <xf numFmtId="0" fontId="3" fillId="5" borderId="35" xfId="0" applyFont="1" applyFill="1" applyBorder="1" applyAlignment="1">
      <alignment horizontal="center" vertical="center" wrapText="1"/>
    </xf>
    <xf numFmtId="0" fontId="3" fillId="5" borderId="36" xfId="0" applyFont="1" applyFill="1" applyBorder="1" applyAlignment="1">
      <alignment horizontal="center" vertical="center" wrapText="1"/>
    </xf>
    <xf numFmtId="0" fontId="22" fillId="0" borderId="5" xfId="0" applyFont="1" applyBorder="1" applyAlignment="1">
      <alignment wrapText="1"/>
    </xf>
    <xf numFmtId="0" fontId="3" fillId="3" borderId="23" xfId="0" applyFont="1" applyFill="1" applyBorder="1" applyAlignment="1">
      <alignment horizontal="center" vertical="center"/>
    </xf>
    <xf numFmtId="0" fontId="3" fillId="3" borderId="24" xfId="0" applyFont="1" applyFill="1" applyBorder="1" applyAlignment="1">
      <alignment horizontal="center" vertical="center"/>
    </xf>
    <xf numFmtId="164" fontId="9" fillId="0" borderId="26" xfId="0" applyNumberFormat="1" applyFont="1" applyBorder="1" applyAlignment="1">
      <alignment horizontal="center"/>
    </xf>
    <xf numFmtId="164" fontId="9" fillId="0" borderId="25" xfId="0" applyNumberFormat="1" applyFont="1" applyBorder="1" applyAlignment="1">
      <alignment horizontal="center"/>
    </xf>
    <xf numFmtId="0" fontId="10" fillId="5" borderId="23" xfId="0" applyFont="1" applyFill="1" applyBorder="1" applyAlignment="1">
      <alignment horizontal="center" vertical="center"/>
    </xf>
    <xf numFmtId="0" fontId="3" fillId="5" borderId="30" xfId="0" applyFont="1" applyFill="1" applyBorder="1" applyAlignment="1">
      <alignment horizontal="center" vertical="center"/>
    </xf>
    <xf numFmtId="0" fontId="3" fillId="5" borderId="24"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3" xfId="0" applyFont="1" applyBorder="1" applyAlignment="1">
      <alignment horizontal="center" vertical="center" wrapText="1"/>
    </xf>
    <xf numFmtId="0" fontId="1" fillId="0" borderId="34" xfId="0" applyFont="1" applyBorder="1" applyAlignment="1">
      <alignment horizontal="center" vertical="center" wrapText="1"/>
    </xf>
    <xf numFmtId="0" fontId="12" fillId="6" borderId="13" xfId="0" applyFont="1" applyFill="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1" xfId="0" applyBorder="1" applyAlignment="1" applyProtection="1">
      <alignment horizontal="center" wrapText="1"/>
      <protection locked="0"/>
    </xf>
    <xf numFmtId="0" fontId="0" fillId="0" borderId="22"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14" fillId="0" borderId="5" xfId="0" applyFont="1" applyBorder="1" applyAlignment="1">
      <alignment wrapText="1"/>
    </xf>
    <xf numFmtId="0" fontId="4" fillId="0" borderId="5" xfId="51" applyBorder="1" applyAlignment="1">
      <alignment vertical="center"/>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shutterstock.com/pic-111773114/stock-photo-aomori-japan-may-lantern-float-for-nebuta-festival-nebuta-matsuri-displayed-at-warasse.html?src=pp-photo-111773126-0jIcInosfY37HKYjtZhV1g-1" TargetMode="External"/><Relationship Id="rId1" Type="http://schemas.openxmlformats.org/officeDocument/2006/relationships/hyperlink" Target="http://www.shutterstock.com/pic-111060314/stock-photo-team-of-ants-rolls-stone-uphill-teamwork-concept.html?src=Cs0FF2AEfP5nsiFoozNBxA-1-3"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sheetView>
  </sheetViews>
  <sheetFormatPr baseColWidth="10" defaultColWidth="10.875" defaultRowHeight="13.5" x14ac:dyDescent="0.25"/>
  <cols>
    <col min="1" max="1" width="20.625" style="2" customWidth="1"/>
    <col min="2" max="2" width="43.25" style="2" bestFit="1"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35.5" style="17" customWidth="1"/>
    <col min="12" max="12" width="20.375" style="2" customWidth="1"/>
    <col min="13" max="13" width="14.5" style="2" customWidth="1"/>
    <col min="14" max="16384" width="10.875" style="2"/>
  </cols>
  <sheetData>
    <row r="1" spans="1:16" ht="16.5" thickBot="1" x14ac:dyDescent="0.3">
      <c r="A1" s="1"/>
      <c r="B1" s="1"/>
      <c r="C1" s="1"/>
      <c r="D1" s="1"/>
      <c r="F1" s="1"/>
      <c r="G1" s="1"/>
      <c r="H1" s="47"/>
      <c r="I1" s="47"/>
      <c r="J1" s="16"/>
      <c r="K1" s="16"/>
    </row>
    <row r="2" spans="1:16" ht="15.75" x14ac:dyDescent="0.25">
      <c r="A2" s="1"/>
      <c r="B2" s="3" t="s">
        <v>129</v>
      </c>
      <c r="C2" s="81" t="s">
        <v>24</v>
      </c>
      <c r="D2" s="82"/>
      <c r="F2" s="74" t="s">
        <v>0</v>
      </c>
      <c r="G2" s="75"/>
      <c r="H2" s="47"/>
      <c r="I2" s="47"/>
      <c r="J2" s="16"/>
    </row>
    <row r="3" spans="1:16" ht="15.75" x14ac:dyDescent="0.25">
      <c r="A3" s="1"/>
      <c r="B3" s="4" t="s">
        <v>8</v>
      </c>
      <c r="C3" s="83">
        <v>6</v>
      </c>
      <c r="D3" s="84"/>
      <c r="F3" s="76">
        <v>42077</v>
      </c>
      <c r="G3" s="77"/>
      <c r="H3" s="47"/>
      <c r="I3" s="47"/>
      <c r="J3" s="16"/>
    </row>
    <row r="4" spans="1:16" ht="16.5" x14ac:dyDescent="0.3">
      <c r="A4" s="1"/>
      <c r="B4" s="4" t="s">
        <v>54</v>
      </c>
      <c r="C4" s="83" t="s">
        <v>145</v>
      </c>
      <c r="D4" s="84"/>
      <c r="E4" s="5"/>
      <c r="F4" s="46" t="s">
        <v>55</v>
      </c>
      <c r="G4" s="45" t="s">
        <v>56</v>
      </c>
      <c r="H4" s="47"/>
      <c r="I4" s="47"/>
      <c r="J4" s="16"/>
      <c r="K4" s="16"/>
    </row>
    <row r="5" spans="1:16" ht="16.5" thickBot="1" x14ac:dyDescent="0.3">
      <c r="A5" s="1"/>
      <c r="B5" s="6" t="s">
        <v>1</v>
      </c>
      <c r="C5" s="85" t="s">
        <v>146</v>
      </c>
      <c r="D5" s="86"/>
      <c r="E5" s="5"/>
      <c r="F5" s="44" t="str">
        <f>IF(G4="Recurso","Motor del recurso","")</f>
        <v>Motor del recurso</v>
      </c>
      <c r="G5" s="44" t="s">
        <v>148</v>
      </c>
      <c r="H5" s="47"/>
      <c r="I5" s="68"/>
      <c r="J5" s="16"/>
      <c r="K5" s="16"/>
    </row>
    <row r="6" spans="1:16" ht="16.5" thickBot="1" x14ac:dyDescent="0.3">
      <c r="A6" s="1"/>
      <c r="B6" s="1"/>
      <c r="C6" s="1"/>
      <c r="D6" s="1"/>
      <c r="E6" s="7"/>
      <c r="F6" s="1"/>
      <c r="G6" s="1"/>
      <c r="H6" s="47"/>
      <c r="I6" s="47"/>
      <c r="J6" s="16"/>
      <c r="K6" s="16"/>
    </row>
    <row r="7" spans="1:16" ht="15" customHeight="1" x14ac:dyDescent="0.25">
      <c r="A7" s="1"/>
      <c r="B7" s="31" t="s">
        <v>40</v>
      </c>
      <c r="C7" s="8" t="s">
        <v>147</v>
      </c>
      <c r="D7" s="30" t="s">
        <v>39</v>
      </c>
      <c r="F7" s="1"/>
      <c r="G7" s="1"/>
      <c r="H7" s="1"/>
      <c r="I7" s="1"/>
      <c r="J7" s="16"/>
      <c r="K7" s="16"/>
    </row>
    <row r="8" spans="1:16" s="9" customFormat="1" ht="16.5" thickBot="1" x14ac:dyDescent="0.3">
      <c r="A8" s="10"/>
      <c r="B8" s="10"/>
      <c r="C8" s="10"/>
      <c r="D8" s="11"/>
      <c r="E8" s="11"/>
      <c r="F8" s="78" t="s">
        <v>62</v>
      </c>
      <c r="G8" s="79"/>
      <c r="H8" s="79"/>
      <c r="I8" s="80"/>
      <c r="J8" s="18"/>
      <c r="K8" s="12"/>
      <c r="L8" s="2"/>
      <c r="M8" s="2"/>
      <c r="N8" s="2"/>
      <c r="O8" s="2"/>
      <c r="P8" s="2"/>
    </row>
    <row r="9" spans="1:16" ht="14.25" thickBot="1" x14ac:dyDescent="0.3">
      <c r="A9" s="27" t="s">
        <v>2</v>
      </c>
      <c r="B9" s="71" t="s">
        <v>9</v>
      </c>
      <c r="C9" s="24" t="s">
        <v>3</v>
      </c>
      <c r="D9" s="24" t="s">
        <v>4</v>
      </c>
      <c r="E9" s="24" t="s">
        <v>5</v>
      </c>
      <c r="F9" s="67" t="s">
        <v>61</v>
      </c>
      <c r="G9" s="67" t="s">
        <v>59</v>
      </c>
      <c r="H9" s="67" t="s">
        <v>60</v>
      </c>
      <c r="I9" s="67" t="s">
        <v>121</v>
      </c>
      <c r="J9" s="71" t="s">
        <v>6</v>
      </c>
      <c r="K9" s="72" t="s">
        <v>7</v>
      </c>
    </row>
    <row r="10" spans="1:16" s="12" customFormat="1" ht="15.75" x14ac:dyDescent="0.25">
      <c r="A10" s="13" t="str">
        <f>IF(OR(B10&lt;&gt;"",J10&lt;&gt;""),"IMG01","")</f>
        <v>IMG01</v>
      </c>
      <c r="B10" s="106">
        <v>111060314</v>
      </c>
      <c r="C10" s="25" t="str">
        <f>IF(OR(B10&lt;&gt;"",J10&lt;&gt;""),IF($G$4="Recurso",CONCATENATE($G$4," ",$G$5),$G$4),"")</f>
        <v>Recurso F6b</v>
      </c>
      <c r="D10" s="14" t="s">
        <v>150</v>
      </c>
      <c r="E10" s="14" t="s">
        <v>151</v>
      </c>
      <c r="F10" s="14" t="str">
        <f>IF(OR(B10&lt;&gt;"",J10&lt;&gt;""),CONCATENATE($C$7,"_",$A10,IF($G$4="Cuaderno de Estudio","_small",CONCATENATE(IF(I10="","","n"),IF(LEFT($G$5,1)="F",".jpg",".png")))),"")</f>
        <v>LE_06_01_REC70_IMG01.jpg</v>
      </c>
      <c r="G10" s="14" t="str">
        <f>IF(F10&lt;&gt;"",IF($G$4="Recurso",IF(LEFT($G$5,1)="M",VLOOKUP($G$5,'Definición técnica de imagenes'!$A$3:$G$17,5,FALSE),IF($G$5="F1",'Definición técnica de imagenes'!$E$15,'Definición técnica de imagenes'!$F$13)),'Definición técnica de imagenes'!$E$16),"")</f>
        <v>800 x 460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105" t="s">
        <v>149</v>
      </c>
      <c r="K10" s="73"/>
    </row>
    <row r="11" spans="1:16" s="12" customFormat="1" ht="13.9" customHeight="1" x14ac:dyDescent="0.25">
      <c r="A11" s="13" t="str">
        <f>IF(OR(B11&lt;&gt;"",J11&lt;&gt;""),CONCATENATE(LEFT(A10,3),IF(MID(A10,4,2)+1&lt;10,CONCATENATE("0",MID(A10,4,2)+1))),"")</f>
        <v>IMG02</v>
      </c>
      <c r="B11" s="106">
        <v>111773114</v>
      </c>
      <c r="C11" s="25" t="str">
        <f t="shared" ref="C11:C74" si="0">IF(OR(B11&lt;&gt;"",J11&lt;&gt;""),IF($G$4="Recurso",CONCATENATE($G$4," ",$G$5),$G$4),"")</f>
        <v>Recurso F6b</v>
      </c>
      <c r="D11" s="14" t="s">
        <v>150</v>
      </c>
      <c r="E11" s="14" t="s">
        <v>151</v>
      </c>
      <c r="F11" s="14" t="str">
        <f t="shared" ref="F11:F74" si="1">IF(OR(B11&lt;&gt;"",J11&lt;&gt;""),CONCATENATE($C$7,"_",$A11,IF($G$4="Cuaderno de Estudio","_small",CONCATENATE(IF(I11="","","n"),IF(LEFT($G$5,1)="F",".jpg",".png")))),"")</f>
        <v>LE_06_01_REC70_IMG02.jpg</v>
      </c>
      <c r="G11" s="14" t="str">
        <f>IF(F11&lt;&gt;"",IF($G$4="Recurso",IF(LEFT($G$5,1)="M",VLOOKUP($G$5,'Definición técnica de imagenes'!$A$3:$G$17,5,FALSE),IF($G$5="F1",'Definición técnica de imagenes'!$E$15,'Definición técnica de imagenes'!$F$13)),'Definición técnica de imagenes'!$E$16),"")</f>
        <v>800 x 460 px</v>
      </c>
      <c r="H11" s="14" t="str">
        <f t="shared" ref="H11:H74" si="2">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105" t="s">
        <v>152</v>
      </c>
      <c r="K11" s="15"/>
    </row>
    <row r="12" spans="1:16" s="12" customFormat="1" x14ac:dyDescent="0.25">
      <c r="A12" s="13" t="str">
        <f t="shared" ref="A12:A18" si="3">IF(OR(B12&lt;&gt;"",J12&lt;&gt;""),CONCATENATE(LEFT(A11,3),IF(MID(A11,4,2)+1&lt;10,CONCATENATE("0",MID(A11,4,2)+1))),"")</f>
        <v/>
      </c>
      <c r="B12" s="13"/>
      <c r="C12" s="25" t="str">
        <f t="shared" si="0"/>
        <v/>
      </c>
      <c r="D12" s="14"/>
      <c r="E12" s="14"/>
      <c r="F12" s="14" t="str">
        <f t="shared" si="1"/>
        <v/>
      </c>
      <c r="G12" s="14" t="str">
        <f>IF(F12&lt;&gt;"",IF($G$4="Recurso",IF(LEFT($G$5,1)="M",VLOOKUP($G$5,'Definición técnica de imagenes'!$A$3:$G$17,5,FALSE),IF($G$5="F1",'Definición técnica de imagenes'!$E$15,'Definición técnica de imagenes'!$F$13)),'Definición técnica de imagenes'!$E$16),"")</f>
        <v/>
      </c>
      <c r="H12" s="14" t="str">
        <f t="shared" si="2"/>
        <v/>
      </c>
      <c r="I12" s="14" t="str">
        <f>IF(OR(B12&lt;&gt;"",J12&lt;&gt;""),IF($G$4="Recurso",IF(LEFT($G$5,1)="M",IF(VLOOKUP($G$5,'Definición técnica de imagenes'!$A$3:$G$17,6,FALSE)=0,"",VLOOKUP($G$5,'Definición técnica de imagenes'!$A$3:$G$17,6,FALSE)),IF($G$5="F1","","")),'Definición técnica de imagenes'!$F$16),"")</f>
        <v/>
      </c>
      <c r="J12" s="19"/>
      <c r="K12" s="19"/>
    </row>
    <row r="13" spans="1:16" s="12" customFormat="1" x14ac:dyDescent="0.25">
      <c r="A13" s="13" t="str">
        <f t="shared" si="3"/>
        <v/>
      </c>
      <c r="B13" s="13"/>
      <c r="C13" s="25" t="str">
        <f t="shared" si="0"/>
        <v/>
      </c>
      <c r="D13" s="14"/>
      <c r="E13" s="14"/>
      <c r="F13" s="14" t="str">
        <f t="shared" si="1"/>
        <v/>
      </c>
      <c r="G13" s="14" t="str">
        <f>IF(F13&lt;&gt;"",IF($G$4="Recurso",IF(LEFT($G$5,1)="M",VLOOKUP($G$5,'Definición técnica de imagenes'!$A$3:$G$17,5,FALSE),IF($G$5="F1",'Definición técnica de imagenes'!$E$15,'Definición técnica de imagenes'!$F$13)),'Definición técnica de imagenes'!$E$16),"")</f>
        <v/>
      </c>
      <c r="H13" s="14" t="str">
        <f t="shared" si="2"/>
        <v/>
      </c>
      <c r="I13" s="14" t="str">
        <f>IF(OR(B13&lt;&gt;"",J13&lt;&gt;""),IF($G$4="Recurso",IF(LEFT($G$5,1)="M",IF(VLOOKUP($G$5,'Definición técnica de imagenes'!$A$3:$G$17,6,FALSE)=0,"",VLOOKUP($G$5,'Definición técnica de imagenes'!$A$3:$G$17,6,FALSE)),IF($G$5="F1","","")),'Definición técnica de imagenes'!$F$16),"")</f>
        <v/>
      </c>
      <c r="J13" s="19"/>
      <c r="K13" s="19"/>
    </row>
    <row r="14" spans="1:16" s="12" customFormat="1" x14ac:dyDescent="0.25">
      <c r="A14" s="13" t="str">
        <f t="shared" si="3"/>
        <v/>
      </c>
      <c r="B14" s="13"/>
      <c r="C14" s="25" t="str">
        <f t="shared" si="0"/>
        <v/>
      </c>
      <c r="D14" s="14"/>
      <c r="E14" s="14"/>
      <c r="F14" s="14" t="str">
        <f t="shared" si="1"/>
        <v/>
      </c>
      <c r="G14" s="14" t="str">
        <f>IF(F14&lt;&gt;"",IF($G$4="Recurso",IF(LEFT($G$5,1)="M",VLOOKUP($G$5,'Definición técnica de imagenes'!$A$3:$G$17,5,FALSE),IF($G$5="F1",'Definición técnica de imagenes'!$E$15,'Definición técnica de imagenes'!$F$13)),'Definición técnica de imagenes'!$E$16),"")</f>
        <v/>
      </c>
      <c r="H14" s="14" t="str">
        <f t="shared" si="2"/>
        <v/>
      </c>
      <c r="I14" s="14" t="str">
        <f>IF(OR(B14&lt;&gt;"",J14&lt;&gt;""),IF($G$4="Recurso",IF(LEFT($G$5,1)="M",IF(VLOOKUP($G$5,'Definición técnica de imagenes'!$A$3:$G$17,6,FALSE)=0,"",VLOOKUP($G$5,'Definición técnica de imagenes'!$A$3:$G$17,6,FALSE)),IF($G$5="F1","","")),'Definición técnica de imagenes'!$F$16),"")</f>
        <v/>
      </c>
      <c r="J14" s="19"/>
      <c r="K14" s="19"/>
    </row>
    <row r="15" spans="1:16" s="12" customFormat="1" x14ac:dyDescent="0.25">
      <c r="A15" s="13" t="str">
        <f t="shared" si="3"/>
        <v/>
      </c>
      <c r="B15" s="13"/>
      <c r="C15" s="25" t="str">
        <f t="shared" si="0"/>
        <v/>
      </c>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IF(OR(B15&lt;&gt;"",J15&lt;&gt;""),IF($G$4="Recurso",IF(LEFT($G$5,1)="M",IF(VLOOKUP($G$5,'Definición técnica de imagenes'!$A$3:$G$17,6,FALSE)=0,"",VLOOKUP($G$5,'Definición técnica de imagenes'!$A$3:$G$17,6,FALSE)),IF($G$5="F1","","")),'Definición técnica de imagenes'!$F$16),"")</f>
        <v/>
      </c>
      <c r="J15" s="21"/>
      <c r="K15" s="21"/>
    </row>
    <row r="16" spans="1:16" s="12" customFormat="1" ht="14.25" x14ac:dyDescent="0.3">
      <c r="A16" s="13" t="str">
        <f t="shared" si="3"/>
        <v/>
      </c>
      <c r="B16" s="13"/>
      <c r="C16" s="25"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26"/>
      <c r="K16" s="28"/>
    </row>
    <row r="17" spans="1:11" s="12" customFormat="1" x14ac:dyDescent="0.25">
      <c r="A17" s="13" t="str">
        <f t="shared" si="3"/>
        <v/>
      </c>
      <c r="B17" s="13"/>
      <c r="C17" s="25"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x14ac:dyDescent="0.25">
      <c r="A18" s="13" t="str">
        <f t="shared" si="3"/>
        <v/>
      </c>
      <c r="B18" s="13"/>
      <c r="C18" s="25"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x14ac:dyDescent="0.3">
      <c r="A19" s="13" t="str">
        <f>IF(OR(B19&lt;&gt;"",J19&lt;&gt;""),CONCATENATE(LEFT(A18,3),IF(MID(A18,4,2)+1&lt;10,CONCATENATE("0",MID(A18,4,2)+1),MID(A18,4,2)+1)),"")</f>
        <v/>
      </c>
      <c r="B19" s="13"/>
      <c r="C19" s="25"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26"/>
      <c r="K19" s="28"/>
    </row>
    <row r="20" spans="1:11" s="12" customFormat="1" x14ac:dyDescent="0.25">
      <c r="A20" s="13" t="str">
        <f t="shared" ref="A20:A83" si="4">IF(OR(B20&lt;&gt;"",J20&lt;&gt;""),CONCATENATE(LEFT(A19,3),IF(MID(A19,4,2)+1&lt;10,CONCATENATE("0",MID(A19,4,2)+1),MID(A19,4,2)+1)),"")</f>
        <v/>
      </c>
      <c r="B20" s="13"/>
      <c r="C20" s="25"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4"/>
        <v/>
      </c>
      <c r="B21" s="13"/>
      <c r="C21" s="25"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4"/>
        <v/>
      </c>
      <c r="B22" s="13"/>
      <c r="C22" s="25"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4"/>
        <v/>
      </c>
      <c r="B23" s="13"/>
      <c r="C23" s="25" t="str">
        <f t="shared" si="0"/>
        <v/>
      </c>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4"/>
        <v/>
      </c>
      <c r="B24" s="13"/>
      <c r="C24" s="25" t="str">
        <f t="shared" si="0"/>
        <v/>
      </c>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4"/>
        <v/>
      </c>
      <c r="B25" s="13"/>
      <c r="C25" s="25" t="str">
        <f t="shared" si="0"/>
        <v/>
      </c>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4"/>
        <v/>
      </c>
      <c r="B26" s="13"/>
      <c r="C26" s="25" t="str">
        <f t="shared" si="0"/>
        <v/>
      </c>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4"/>
        <v/>
      </c>
      <c r="B27" s="13"/>
      <c r="C27" s="25" t="str">
        <f t="shared" si="0"/>
        <v/>
      </c>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4"/>
        <v/>
      </c>
      <c r="B28" s="13"/>
      <c r="C28" s="25" t="str">
        <f t="shared" si="0"/>
        <v/>
      </c>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4"/>
        <v/>
      </c>
      <c r="B29" s="13"/>
      <c r="C29" s="25" t="str">
        <f t="shared" si="0"/>
        <v/>
      </c>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4"/>
        <v/>
      </c>
      <c r="B30" s="13"/>
      <c r="C30" s="25" t="str">
        <f t="shared" si="0"/>
        <v/>
      </c>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t="str">
        <f t="shared" si="4"/>
        <v/>
      </c>
      <c r="B31" s="13"/>
      <c r="C31" s="25" t="str">
        <f t="shared" si="0"/>
        <v/>
      </c>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t="str">
        <f t="shared" si="4"/>
        <v/>
      </c>
      <c r="B32" s="13"/>
      <c r="C32" s="25" t="str">
        <f t="shared" si="0"/>
        <v/>
      </c>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t="str">
        <f t="shared" si="4"/>
        <v/>
      </c>
      <c r="B33" s="13"/>
      <c r="C33" s="25" t="str">
        <f t="shared" si="0"/>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t="str">
        <f t="shared" si="4"/>
        <v/>
      </c>
      <c r="B34" s="13"/>
      <c r="C34" s="25" t="str">
        <f t="shared" si="0"/>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t="str">
        <f t="shared" si="4"/>
        <v/>
      </c>
      <c r="B35" s="13"/>
      <c r="C35" s="25" t="str">
        <f t="shared" si="0"/>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t="str">
        <f t="shared" si="4"/>
        <v/>
      </c>
      <c r="B36" s="13"/>
      <c r="C36" s="25" t="str">
        <f t="shared" si="0"/>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t="str">
        <f t="shared" si="4"/>
        <v/>
      </c>
      <c r="B37" s="13"/>
      <c r="C37" s="25"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t="str">
        <f t="shared" si="4"/>
        <v/>
      </c>
      <c r="B38" s="13"/>
      <c r="C38" s="25"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t="str">
        <f t="shared" si="4"/>
        <v/>
      </c>
      <c r="B39" s="13"/>
      <c r="C39" s="25"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t="str">
        <f t="shared" si="4"/>
        <v/>
      </c>
      <c r="B40" s="13"/>
      <c r="C40" s="25"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t="str">
        <f t="shared" si="4"/>
        <v/>
      </c>
      <c r="B41" s="13"/>
      <c r="C41" s="25"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t="str">
        <f t="shared" si="4"/>
        <v/>
      </c>
      <c r="B42" s="13"/>
      <c r="C42" s="25"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t="str">
        <f t="shared" si="4"/>
        <v/>
      </c>
      <c r="B43" s="13"/>
      <c r="C43" s="25"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t="str">
        <f t="shared" si="4"/>
        <v/>
      </c>
      <c r="B44" s="13"/>
      <c r="C44" s="25"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t="str">
        <f t="shared" si="4"/>
        <v/>
      </c>
      <c r="B45" s="13"/>
      <c r="C45" s="25"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t="str">
        <f t="shared" si="4"/>
        <v/>
      </c>
      <c r="B46" s="13"/>
      <c r="C46" s="25"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t="str">
        <f t="shared" si="4"/>
        <v/>
      </c>
      <c r="B47" s="13"/>
      <c r="C47" s="25"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t="str">
        <f t="shared" si="4"/>
        <v/>
      </c>
      <c r="B48" s="13"/>
      <c r="C48" s="25"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t="str">
        <f t="shared" si="4"/>
        <v/>
      </c>
      <c r="B49" s="13"/>
      <c r="C49" s="25"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t="str">
        <f t="shared" si="4"/>
        <v/>
      </c>
      <c r="B50" s="13"/>
      <c r="C50" s="25"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t="str">
        <f t="shared" si="4"/>
        <v/>
      </c>
      <c r="B51" s="13"/>
      <c r="C51" s="25"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t="str">
        <f t="shared" si="4"/>
        <v/>
      </c>
      <c r="B52" s="13"/>
      <c r="C52" s="25"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t="str">
        <f t="shared" si="4"/>
        <v/>
      </c>
      <c r="B53" s="13"/>
      <c r="C53" s="25"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t="str">
        <f t="shared" si="4"/>
        <v/>
      </c>
      <c r="B54" s="13"/>
      <c r="C54" s="25"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t="str">
        <f t="shared" si="4"/>
        <v/>
      </c>
      <c r="B55" s="13"/>
      <c r="C55" s="25"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t="str">
        <f t="shared" si="4"/>
        <v/>
      </c>
      <c r="B56" s="13"/>
      <c r="C56" s="25"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t="str">
        <f t="shared" si="4"/>
        <v/>
      </c>
      <c r="B57" s="13"/>
      <c r="C57" s="25"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t="str">
        <f t="shared" si="4"/>
        <v/>
      </c>
      <c r="B58" s="13"/>
      <c r="C58" s="25"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t="str">
        <f t="shared" si="4"/>
        <v/>
      </c>
      <c r="B59" s="13"/>
      <c r="C59" s="25" t="str">
        <f t="shared" si="0"/>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t="str">
        <f t="shared" si="4"/>
        <v/>
      </c>
      <c r="B60" s="13"/>
      <c r="C60" s="25" t="str">
        <f t="shared" si="0"/>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t="str">
        <f t="shared" si="4"/>
        <v/>
      </c>
      <c r="B61" s="13"/>
      <c r="C61" s="25" t="str">
        <f t="shared" si="0"/>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t="str">
        <f t="shared" si="4"/>
        <v/>
      </c>
      <c r="B62" s="13"/>
      <c r="C62" s="25" t="str">
        <f t="shared" si="0"/>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t="str">
        <f t="shared" si="4"/>
        <v/>
      </c>
      <c r="B63" s="13"/>
      <c r="C63" s="25" t="str">
        <f t="shared" si="0"/>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t="str">
        <f t="shared" si="4"/>
        <v/>
      </c>
      <c r="B64" s="13"/>
      <c r="C64" s="25" t="str">
        <f t="shared" si="0"/>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t="str">
        <f t="shared" si="4"/>
        <v/>
      </c>
      <c r="B65" s="13"/>
      <c r="C65" s="25" t="str">
        <f t="shared" si="0"/>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t="str">
        <f t="shared" si="4"/>
        <v/>
      </c>
      <c r="B66" s="13"/>
      <c r="C66" s="25" t="str">
        <f t="shared" si="0"/>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t="str">
        <f t="shared" si="4"/>
        <v/>
      </c>
      <c r="B67" s="13"/>
      <c r="C67" s="25" t="str">
        <f t="shared" si="0"/>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t="str">
        <f t="shared" si="4"/>
        <v/>
      </c>
      <c r="B68" s="13"/>
      <c r="C68" s="25" t="str">
        <f t="shared" si="0"/>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t="str">
        <f t="shared" si="4"/>
        <v/>
      </c>
      <c r="B69" s="13"/>
      <c r="C69" s="25" t="str">
        <f t="shared" si="0"/>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t="str">
        <f t="shared" si="4"/>
        <v/>
      </c>
      <c r="B70" s="13"/>
      <c r="C70" s="25" t="str">
        <f t="shared" si="0"/>
        <v/>
      </c>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t="str">
        <f t="shared" si="4"/>
        <v/>
      </c>
      <c r="B71" s="13"/>
      <c r="C71" s="25" t="str">
        <f t="shared" si="0"/>
        <v/>
      </c>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t="str">
        <f t="shared" si="4"/>
        <v/>
      </c>
      <c r="B72" s="13"/>
      <c r="C72" s="25" t="str">
        <f t="shared" si="0"/>
        <v/>
      </c>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t="str">
        <f t="shared" si="4"/>
        <v/>
      </c>
      <c r="B73" s="13"/>
      <c r="C73" s="25" t="str">
        <f t="shared" si="0"/>
        <v/>
      </c>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t="str">
        <f t="shared" si="4"/>
        <v/>
      </c>
      <c r="B74" s="13"/>
      <c r="C74" s="25" t="str">
        <f t="shared" si="0"/>
        <v/>
      </c>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t="str">
        <f t="shared" si="4"/>
        <v/>
      </c>
      <c r="B75" s="13"/>
      <c r="C75" s="25" t="str">
        <f t="shared" ref="C75:C108" si="5">IF(OR(B75&lt;&gt;"",J75&lt;&gt;""),IF($G$4="Recurso",CONCATENATE($G$4," ",$G$5),$G$4),"")</f>
        <v/>
      </c>
      <c r="D75" s="14"/>
      <c r="E75" s="14"/>
      <c r="F75" s="14" t="str">
        <f t="shared" ref="F75:F108" si="6">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7">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t="str">
        <f t="shared" si="4"/>
        <v/>
      </c>
      <c r="B76" s="13"/>
      <c r="C76" s="25" t="str">
        <f t="shared" si="5"/>
        <v/>
      </c>
      <c r="D76" s="14"/>
      <c r="E76" s="14"/>
      <c r="F76" s="14" t="str">
        <f t="shared" si="6"/>
        <v/>
      </c>
      <c r="G76" s="14" t="str">
        <f>IF(F76&lt;&gt;"",IF($G$4="Recurso",IF(LEFT($G$5,1)="M",VLOOKUP($G$5,'Definición técnica de imagenes'!$A$3:$G$17,5,FALSE),IF($G$5="F1",'Definición técnica de imagenes'!$E$15,'Definición técnica de imagenes'!$F$13)),'Definición técnica de imagenes'!$E$16),"")</f>
        <v/>
      </c>
      <c r="H76" s="14" t="str">
        <f t="shared" si="7"/>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t="str">
        <f t="shared" si="4"/>
        <v/>
      </c>
      <c r="B77" s="13"/>
      <c r="C77" s="25" t="str">
        <f t="shared" si="5"/>
        <v/>
      </c>
      <c r="D77" s="14"/>
      <c r="E77" s="14"/>
      <c r="F77" s="14" t="str">
        <f t="shared" si="6"/>
        <v/>
      </c>
      <c r="G77" s="14" t="str">
        <f>IF(F77&lt;&gt;"",IF($G$4="Recurso",IF(LEFT($G$5,1)="M",VLOOKUP($G$5,'Definición técnica de imagenes'!$A$3:$G$17,5,FALSE),IF($G$5="F1",'Definición técnica de imagenes'!$E$15,'Definición técnica de imagenes'!$F$13)),'Definición técnica de imagenes'!$E$16),"")</f>
        <v/>
      </c>
      <c r="H77" s="14" t="str">
        <f t="shared" si="7"/>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t="str">
        <f t="shared" si="4"/>
        <v/>
      </c>
      <c r="B78" s="13"/>
      <c r="C78" s="25" t="str">
        <f t="shared" si="5"/>
        <v/>
      </c>
      <c r="D78" s="14"/>
      <c r="E78" s="14"/>
      <c r="F78" s="14" t="str">
        <f t="shared" si="6"/>
        <v/>
      </c>
      <c r="G78" s="14" t="str">
        <f>IF(F78&lt;&gt;"",IF($G$4="Recurso",IF(LEFT($G$5,1)="M",VLOOKUP($G$5,'Definición técnica de imagenes'!$A$3:$G$17,5,FALSE),IF($G$5="F1",'Definición técnica de imagenes'!$E$15,'Definición técnica de imagenes'!$F$13)),'Definición técnica de imagenes'!$E$16),"")</f>
        <v/>
      </c>
      <c r="H78" s="14" t="str">
        <f t="shared" si="7"/>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t="str">
        <f t="shared" si="4"/>
        <v/>
      </c>
      <c r="B79" s="13"/>
      <c r="C79" s="25" t="str">
        <f t="shared" si="5"/>
        <v/>
      </c>
      <c r="D79" s="14"/>
      <c r="E79" s="14"/>
      <c r="F79" s="14" t="str">
        <f t="shared" si="6"/>
        <v/>
      </c>
      <c r="G79" s="14" t="str">
        <f>IF(F79&lt;&gt;"",IF($G$4="Recurso",IF(LEFT($G$5,1)="M",VLOOKUP($G$5,'Definición técnica de imagenes'!$A$3:$G$17,5,FALSE),IF($G$5="F1",'Definición técnica de imagenes'!$E$15,'Definición técnica de imagenes'!$F$13)),'Definición técnica de imagenes'!$E$16),"")</f>
        <v/>
      </c>
      <c r="H79" s="14" t="str">
        <f t="shared" si="7"/>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t="str">
        <f t="shared" si="4"/>
        <v/>
      </c>
      <c r="B80" s="13"/>
      <c r="C80" s="25" t="str">
        <f t="shared" si="5"/>
        <v/>
      </c>
      <c r="D80" s="14"/>
      <c r="E80" s="14"/>
      <c r="F80" s="14" t="str">
        <f t="shared" si="6"/>
        <v/>
      </c>
      <c r="G80" s="14" t="str">
        <f>IF(F80&lt;&gt;"",IF($G$4="Recurso",IF(LEFT($G$5,1)="M",VLOOKUP($G$5,'Definición técnica de imagenes'!$A$3:$G$17,5,FALSE),IF($G$5="F1",'Definición técnica de imagenes'!$E$15,'Definición técnica de imagenes'!$F$13)),'Definición técnica de imagenes'!$E$16),"")</f>
        <v/>
      </c>
      <c r="H80" s="14" t="str">
        <f t="shared" si="7"/>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t="str">
        <f t="shared" si="4"/>
        <v/>
      </c>
      <c r="B81" s="13"/>
      <c r="C81" s="25" t="str">
        <f t="shared" si="5"/>
        <v/>
      </c>
      <c r="D81" s="14"/>
      <c r="E81" s="14"/>
      <c r="F81" s="14" t="str">
        <f t="shared" si="6"/>
        <v/>
      </c>
      <c r="G81" s="14" t="str">
        <f>IF(F81&lt;&gt;"",IF($G$4="Recurso",IF(LEFT($G$5,1)="M",VLOOKUP($G$5,'Definición técnica de imagenes'!$A$3:$G$17,5,FALSE),IF($G$5="F1",'Definición técnica de imagenes'!$E$15,'Definición técnica de imagenes'!$F$13)),'Definición técnica de imagenes'!$E$16),"")</f>
        <v/>
      </c>
      <c r="H81" s="14" t="str">
        <f t="shared" si="7"/>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t="str">
        <f t="shared" si="4"/>
        <v/>
      </c>
      <c r="B82" s="13"/>
      <c r="C82" s="25" t="str">
        <f t="shared" si="5"/>
        <v/>
      </c>
      <c r="D82" s="14"/>
      <c r="E82" s="14"/>
      <c r="F82" s="14" t="str">
        <f t="shared" si="6"/>
        <v/>
      </c>
      <c r="G82" s="14" t="str">
        <f>IF(F82&lt;&gt;"",IF($G$4="Recurso",IF(LEFT($G$5,1)="M",VLOOKUP($G$5,'Definición técnica de imagenes'!$A$3:$G$17,5,FALSE),IF($G$5="F1",'Definición técnica de imagenes'!$E$15,'Definición técnica de imagenes'!$F$13)),'Definición técnica de imagenes'!$E$16),"")</f>
        <v/>
      </c>
      <c r="H82" s="14" t="str">
        <f t="shared" si="7"/>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t="str">
        <f t="shared" si="4"/>
        <v/>
      </c>
      <c r="B83" s="13"/>
      <c r="C83" s="25" t="str">
        <f t="shared" si="5"/>
        <v/>
      </c>
      <c r="D83" s="14"/>
      <c r="E83" s="14"/>
      <c r="F83" s="14" t="str">
        <f t="shared" si="6"/>
        <v/>
      </c>
      <c r="G83" s="14" t="str">
        <f>IF(F83&lt;&gt;"",IF($G$4="Recurso",IF(LEFT($G$5,1)="M",VLOOKUP($G$5,'Definición técnica de imagenes'!$A$3:$G$17,5,FALSE),IF($G$5="F1",'Definición técnica de imagenes'!$E$15,'Definición técnica de imagenes'!$F$13)),'Definición técnica de imagenes'!$E$16),"")</f>
        <v/>
      </c>
      <c r="H83" s="14" t="str">
        <f t="shared" si="7"/>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t="str">
        <f t="shared" ref="A84:A108" si="8">IF(OR(B84&lt;&gt;"",J84&lt;&gt;""),CONCATENATE(LEFT(A83,3),IF(MID(A83,4,2)+1&lt;10,CONCATENATE("0",MID(A83,4,2)+1),MID(A83,4,2)+1)),"")</f>
        <v/>
      </c>
      <c r="B84" s="13"/>
      <c r="C84" s="25" t="str">
        <f t="shared" si="5"/>
        <v/>
      </c>
      <c r="D84" s="14"/>
      <c r="E84" s="14"/>
      <c r="F84" s="14" t="str">
        <f t="shared" si="6"/>
        <v/>
      </c>
      <c r="G84" s="14" t="str">
        <f>IF(F84&lt;&gt;"",IF($G$4="Recurso",IF(LEFT($G$5,1)="M",VLOOKUP($G$5,'Definición técnica de imagenes'!$A$3:$G$17,5,FALSE),IF($G$5="F1",'Definición técnica de imagenes'!$E$15,'Definición técnica de imagenes'!$F$13)),'Definición técnica de imagenes'!$E$16),"")</f>
        <v/>
      </c>
      <c r="H84" s="14" t="str">
        <f t="shared" si="7"/>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t="str">
        <f t="shared" si="8"/>
        <v/>
      </c>
      <c r="B85" s="13"/>
      <c r="C85" s="25" t="str">
        <f t="shared" si="5"/>
        <v/>
      </c>
      <c r="D85" s="14"/>
      <c r="E85" s="14"/>
      <c r="F85" s="14" t="str">
        <f t="shared" si="6"/>
        <v/>
      </c>
      <c r="G85" s="14" t="str">
        <f>IF(F85&lt;&gt;"",IF($G$4="Recurso",IF(LEFT($G$5,1)="M",VLOOKUP($G$5,'Definición técnica de imagenes'!$A$3:$G$17,5,FALSE),IF($G$5="F1",'Definición técnica de imagenes'!$E$15,'Definición técnica de imagenes'!$F$13)),'Definición técnica de imagenes'!$E$16),"")</f>
        <v/>
      </c>
      <c r="H85" s="14" t="str">
        <f t="shared" si="7"/>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t="str">
        <f t="shared" si="8"/>
        <v/>
      </c>
      <c r="B86" s="13"/>
      <c r="C86" s="25" t="str">
        <f t="shared" si="5"/>
        <v/>
      </c>
      <c r="D86" s="14"/>
      <c r="E86" s="14"/>
      <c r="F86" s="14" t="str">
        <f t="shared" si="6"/>
        <v/>
      </c>
      <c r="G86" s="14" t="str">
        <f>IF(F86&lt;&gt;"",IF($G$4="Recurso",IF(LEFT($G$5,1)="M",VLOOKUP($G$5,'Definición técnica de imagenes'!$A$3:$G$17,5,FALSE),IF($G$5="F1",'Definición técnica de imagenes'!$E$15,'Definición técnica de imagenes'!$F$13)),'Definición técnica de imagenes'!$E$16),"")</f>
        <v/>
      </c>
      <c r="H86" s="14" t="str">
        <f t="shared" si="7"/>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t="str">
        <f t="shared" si="8"/>
        <v/>
      </c>
      <c r="B87" s="13"/>
      <c r="C87" s="25" t="str">
        <f t="shared" si="5"/>
        <v/>
      </c>
      <c r="D87" s="14"/>
      <c r="E87" s="14"/>
      <c r="F87" s="14" t="str">
        <f t="shared" si="6"/>
        <v/>
      </c>
      <c r="G87" s="14" t="str">
        <f>IF(F87&lt;&gt;"",IF($G$4="Recurso",IF(LEFT($G$5,1)="M",VLOOKUP($G$5,'Definición técnica de imagenes'!$A$3:$G$17,5,FALSE),IF($G$5="F1",'Definición técnica de imagenes'!$E$15,'Definición técnica de imagenes'!$F$13)),'Definición técnica de imagenes'!$E$16),"")</f>
        <v/>
      </c>
      <c r="H87" s="14" t="str">
        <f t="shared" si="7"/>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t="str">
        <f t="shared" si="8"/>
        <v/>
      </c>
      <c r="B88" s="13"/>
      <c r="C88" s="25" t="str">
        <f t="shared" si="5"/>
        <v/>
      </c>
      <c r="D88" s="14"/>
      <c r="E88" s="14"/>
      <c r="F88" s="14" t="str">
        <f t="shared" si="6"/>
        <v/>
      </c>
      <c r="G88" s="14" t="str">
        <f>IF(F88&lt;&gt;"",IF($G$4="Recurso",IF(LEFT($G$5,1)="M",VLOOKUP($G$5,'Definición técnica de imagenes'!$A$3:$G$17,5,FALSE),IF($G$5="F1",'Definición técnica de imagenes'!$E$15,'Definición técnica de imagenes'!$F$13)),'Definición técnica de imagenes'!$E$16),"")</f>
        <v/>
      </c>
      <c r="H88" s="14" t="str">
        <f t="shared" si="7"/>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t="str">
        <f t="shared" si="8"/>
        <v/>
      </c>
      <c r="B89" s="13"/>
      <c r="C89" s="25" t="str">
        <f t="shared" si="5"/>
        <v/>
      </c>
      <c r="D89" s="14"/>
      <c r="E89" s="14"/>
      <c r="F89" s="14" t="str">
        <f t="shared" si="6"/>
        <v/>
      </c>
      <c r="G89" s="14" t="str">
        <f>IF(F89&lt;&gt;"",IF($G$4="Recurso",IF(LEFT($G$5,1)="M",VLOOKUP($G$5,'Definición técnica de imagenes'!$A$3:$G$17,5,FALSE),IF($G$5="F1",'Definición técnica de imagenes'!$E$15,'Definición técnica de imagenes'!$F$13)),'Definición técnica de imagenes'!$E$16),"")</f>
        <v/>
      </c>
      <c r="H89" s="14" t="str">
        <f t="shared" si="7"/>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t="str">
        <f t="shared" si="8"/>
        <v/>
      </c>
      <c r="B90" s="13"/>
      <c r="C90" s="25" t="str">
        <f t="shared" si="5"/>
        <v/>
      </c>
      <c r="D90" s="14"/>
      <c r="E90" s="14"/>
      <c r="F90" s="14" t="str">
        <f t="shared" si="6"/>
        <v/>
      </c>
      <c r="G90" s="14" t="str">
        <f>IF(F90&lt;&gt;"",IF($G$4="Recurso",IF(LEFT($G$5,1)="M",VLOOKUP($G$5,'Definición técnica de imagenes'!$A$3:$G$17,5,FALSE),IF($G$5="F1",'Definición técnica de imagenes'!$E$15,'Definición técnica de imagenes'!$F$13)),'Definición técnica de imagenes'!$E$16),"")</f>
        <v/>
      </c>
      <c r="H90" s="14" t="str">
        <f t="shared" si="7"/>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t="str">
        <f t="shared" si="8"/>
        <v/>
      </c>
      <c r="B91" s="13"/>
      <c r="C91" s="25" t="str">
        <f t="shared" si="5"/>
        <v/>
      </c>
      <c r="D91" s="14"/>
      <c r="E91" s="14"/>
      <c r="F91" s="14" t="str">
        <f t="shared" si="6"/>
        <v/>
      </c>
      <c r="G91" s="14" t="str">
        <f>IF(F91&lt;&gt;"",IF($G$4="Recurso",IF(LEFT($G$5,1)="M",VLOOKUP($G$5,'Definición técnica de imagenes'!$A$3:$G$17,5,FALSE),IF($G$5="F1",'Definición técnica de imagenes'!$E$15,'Definición técnica de imagenes'!$F$13)),'Definición técnica de imagenes'!$E$16),"")</f>
        <v/>
      </c>
      <c r="H91" s="14" t="str">
        <f t="shared" si="7"/>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t="str">
        <f t="shared" si="8"/>
        <v/>
      </c>
      <c r="B92" s="13"/>
      <c r="C92" s="25" t="str">
        <f t="shared" si="5"/>
        <v/>
      </c>
      <c r="D92" s="14"/>
      <c r="E92" s="14"/>
      <c r="F92" s="14" t="str">
        <f t="shared" si="6"/>
        <v/>
      </c>
      <c r="G92" s="14" t="str">
        <f>IF(F92&lt;&gt;"",IF($G$4="Recurso",IF(LEFT($G$5,1)="M",VLOOKUP($G$5,'Definición técnica de imagenes'!$A$3:$G$17,5,FALSE),IF($G$5="F1",'Definición técnica de imagenes'!$E$15,'Definición técnica de imagenes'!$F$13)),'Definición técnica de imagenes'!$E$16),"")</f>
        <v/>
      </c>
      <c r="H92" s="14" t="str">
        <f t="shared" si="7"/>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t="str">
        <f t="shared" si="8"/>
        <v/>
      </c>
      <c r="B93" s="13"/>
      <c r="C93" s="25" t="str">
        <f t="shared" si="5"/>
        <v/>
      </c>
      <c r="D93" s="14"/>
      <c r="E93" s="14"/>
      <c r="F93" s="14" t="str">
        <f t="shared" si="6"/>
        <v/>
      </c>
      <c r="G93" s="14" t="str">
        <f>IF(F93&lt;&gt;"",IF($G$4="Recurso",IF(LEFT($G$5,1)="M",VLOOKUP($G$5,'Definición técnica de imagenes'!$A$3:$G$17,5,FALSE),IF($G$5="F1",'Definición técnica de imagenes'!$E$15,'Definición técnica de imagenes'!$F$13)),'Definición técnica de imagenes'!$E$16),"")</f>
        <v/>
      </c>
      <c r="H93" s="14" t="str">
        <f t="shared" si="7"/>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t="str">
        <f t="shared" si="8"/>
        <v/>
      </c>
      <c r="B94" s="13"/>
      <c r="C94" s="25" t="str">
        <f t="shared" si="5"/>
        <v/>
      </c>
      <c r="D94" s="14"/>
      <c r="E94" s="14"/>
      <c r="F94" s="14" t="str">
        <f t="shared" si="6"/>
        <v/>
      </c>
      <c r="G94" s="14" t="str">
        <f>IF(F94&lt;&gt;"",IF($G$4="Recurso",IF(LEFT($G$5,1)="M",VLOOKUP($G$5,'Definición técnica de imagenes'!$A$3:$G$17,5,FALSE),IF($G$5="F1",'Definición técnica de imagenes'!$E$15,'Definición técnica de imagenes'!$F$13)),'Definición técnica de imagenes'!$E$16),"")</f>
        <v/>
      </c>
      <c r="H94" s="14" t="str">
        <f t="shared" si="7"/>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t="str">
        <f t="shared" si="8"/>
        <v/>
      </c>
      <c r="B95" s="13"/>
      <c r="C95" s="25" t="str">
        <f t="shared" si="5"/>
        <v/>
      </c>
      <c r="D95" s="14"/>
      <c r="E95" s="14"/>
      <c r="F95" s="14" t="str">
        <f t="shared" si="6"/>
        <v/>
      </c>
      <c r="G95" s="14" t="str">
        <f>IF(F95&lt;&gt;"",IF($G$4="Recurso",IF(LEFT($G$5,1)="M",VLOOKUP($G$5,'Definición técnica de imagenes'!$A$3:$G$17,5,FALSE),IF($G$5="F1",'Definición técnica de imagenes'!$E$15,'Definición técnica de imagenes'!$F$13)),'Definición técnica de imagenes'!$E$16),"")</f>
        <v/>
      </c>
      <c r="H95" s="14" t="str">
        <f t="shared" si="7"/>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t="str">
        <f t="shared" si="8"/>
        <v/>
      </c>
      <c r="B96" s="13"/>
      <c r="C96" s="25" t="str">
        <f t="shared" si="5"/>
        <v/>
      </c>
      <c r="D96" s="14"/>
      <c r="E96" s="14"/>
      <c r="F96" s="14" t="str">
        <f t="shared" si="6"/>
        <v/>
      </c>
      <c r="G96" s="14" t="str">
        <f>IF(F96&lt;&gt;"",IF($G$4="Recurso",IF(LEFT($G$5,1)="M",VLOOKUP($G$5,'Definición técnica de imagenes'!$A$3:$G$17,5,FALSE),IF($G$5="F1",'Definición técnica de imagenes'!$E$15,'Definición técnica de imagenes'!$F$13)),'Definición técnica de imagenes'!$E$16),"")</f>
        <v/>
      </c>
      <c r="H96" s="14" t="str">
        <f t="shared" si="7"/>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t="str">
        <f t="shared" si="8"/>
        <v/>
      </c>
      <c r="B97" s="13"/>
      <c r="C97" s="25" t="str">
        <f t="shared" si="5"/>
        <v/>
      </c>
      <c r="D97" s="14"/>
      <c r="E97" s="14"/>
      <c r="F97" s="14" t="str">
        <f t="shared" si="6"/>
        <v/>
      </c>
      <c r="G97" s="14" t="str">
        <f>IF(F97&lt;&gt;"",IF($G$4="Recurso",IF(LEFT($G$5,1)="M",VLOOKUP($G$5,'Definición técnica de imagenes'!$A$3:$G$17,5,FALSE),IF($G$5="F1",'Definición técnica de imagenes'!$E$15,'Definición técnica de imagenes'!$F$13)),'Definición técnica de imagenes'!$E$16),"")</f>
        <v/>
      </c>
      <c r="H97" s="14" t="str">
        <f t="shared" si="7"/>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t="str">
        <f t="shared" si="8"/>
        <v/>
      </c>
      <c r="B98" s="13"/>
      <c r="C98" s="25" t="str">
        <f t="shared" si="5"/>
        <v/>
      </c>
      <c r="D98" s="14"/>
      <c r="E98" s="14"/>
      <c r="F98" s="14" t="str">
        <f t="shared" si="6"/>
        <v/>
      </c>
      <c r="G98" s="14" t="str">
        <f>IF(F98&lt;&gt;"",IF($G$4="Recurso",IF(LEFT($G$5,1)="M",VLOOKUP($G$5,'Definición técnica de imagenes'!$A$3:$G$17,5,FALSE),IF($G$5="F1",'Definición técnica de imagenes'!$E$15,'Definición técnica de imagenes'!$F$13)),'Definición técnica de imagenes'!$E$16),"")</f>
        <v/>
      </c>
      <c r="H98" s="14" t="str">
        <f t="shared" si="7"/>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t="str">
        <f t="shared" si="8"/>
        <v/>
      </c>
      <c r="B99" s="13"/>
      <c r="C99" s="25" t="str">
        <f t="shared" si="5"/>
        <v/>
      </c>
      <c r="D99" s="14"/>
      <c r="E99" s="14"/>
      <c r="F99" s="14" t="str">
        <f t="shared" si="6"/>
        <v/>
      </c>
      <c r="G99" s="14" t="str">
        <f>IF(F99&lt;&gt;"",IF($G$4="Recurso",IF(LEFT($G$5,1)="M",VLOOKUP($G$5,'Definición técnica de imagenes'!$A$3:$G$17,5,FALSE),IF($G$5="F1",'Definición técnica de imagenes'!$E$15,'Definición técnica de imagenes'!$F$13)),'Definición técnica de imagenes'!$E$16),"")</f>
        <v/>
      </c>
      <c r="H99" s="14" t="str">
        <f t="shared" si="7"/>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t="str">
        <f t="shared" si="8"/>
        <v/>
      </c>
      <c r="B100" s="13"/>
      <c r="C100" s="25" t="str">
        <f t="shared" si="5"/>
        <v/>
      </c>
      <c r="D100" s="14"/>
      <c r="E100" s="14"/>
      <c r="F100" s="14" t="str">
        <f t="shared" si="6"/>
        <v/>
      </c>
      <c r="G100" s="14" t="str">
        <f>IF(F100&lt;&gt;"",IF($G$4="Recurso",IF(LEFT($G$5,1)="M",VLOOKUP($G$5,'Definición técnica de imagenes'!$A$3:$G$17,5,FALSE),IF($G$5="F1",'Definición técnica de imagenes'!$E$15,'Definición técnica de imagenes'!$F$13)),'Definición técnica de imagenes'!$E$16),"")</f>
        <v/>
      </c>
      <c r="H100" s="14" t="str">
        <f t="shared" si="7"/>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t="str">
        <f t="shared" si="8"/>
        <v/>
      </c>
      <c r="B101" s="13"/>
      <c r="C101" s="25" t="str">
        <f t="shared" si="5"/>
        <v/>
      </c>
      <c r="D101" s="14"/>
      <c r="E101" s="14"/>
      <c r="F101" s="14" t="str">
        <f t="shared" si="6"/>
        <v/>
      </c>
      <c r="G101" s="14" t="str">
        <f>IF(F101&lt;&gt;"",IF($G$4="Recurso",IF(LEFT($G$5,1)="M",VLOOKUP($G$5,'Definición técnica de imagenes'!$A$3:$G$17,5,FALSE),IF($G$5="F1",'Definición técnica de imagenes'!$E$15,'Definición técnica de imagenes'!$F$13)),'Definición técnica de imagenes'!$E$16),"")</f>
        <v/>
      </c>
      <c r="H101" s="14" t="str">
        <f t="shared" si="7"/>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t="str">
        <f t="shared" si="8"/>
        <v/>
      </c>
      <c r="B102" s="13"/>
      <c r="C102" s="25" t="str">
        <f t="shared" si="5"/>
        <v/>
      </c>
      <c r="D102" s="14"/>
      <c r="E102" s="14"/>
      <c r="F102" s="14" t="str">
        <f t="shared" si="6"/>
        <v/>
      </c>
      <c r="G102" s="14" t="str">
        <f>IF(F102&lt;&gt;"",IF($G$4="Recurso",IF(LEFT($G$5,1)="M",VLOOKUP($G$5,'Definición técnica de imagenes'!$A$3:$G$17,5,FALSE),IF($G$5="F1",'Definición técnica de imagenes'!$E$15,'Definición técnica de imagenes'!$F$13)),'Definición técnica de imagenes'!$E$16),"")</f>
        <v/>
      </c>
      <c r="H102" s="14" t="str">
        <f t="shared" si="7"/>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t="str">
        <f t="shared" si="8"/>
        <v/>
      </c>
      <c r="B103" s="13"/>
      <c r="C103" s="25" t="str">
        <f t="shared" si="5"/>
        <v/>
      </c>
      <c r="D103" s="14"/>
      <c r="E103" s="14"/>
      <c r="F103" s="14" t="str">
        <f t="shared" si="6"/>
        <v/>
      </c>
      <c r="G103" s="14" t="str">
        <f>IF(F103&lt;&gt;"",IF($G$4="Recurso",IF(LEFT($G$5,1)="M",VLOOKUP($G$5,'Definición técnica de imagenes'!$A$3:$G$17,5,FALSE),IF($G$5="F1",'Definición técnica de imagenes'!$E$15,'Definición técnica de imagenes'!$F$13)),'Definición técnica de imagenes'!$E$16),"")</f>
        <v/>
      </c>
      <c r="H103" s="14" t="str">
        <f t="shared" si="7"/>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t="str">
        <f t="shared" si="8"/>
        <v/>
      </c>
      <c r="B104" s="13"/>
      <c r="C104" s="25" t="str">
        <f t="shared" si="5"/>
        <v/>
      </c>
      <c r="D104" s="14"/>
      <c r="E104" s="14"/>
      <c r="F104" s="14" t="str">
        <f t="shared" si="6"/>
        <v/>
      </c>
      <c r="G104" s="14" t="str">
        <f>IF(F104&lt;&gt;"",IF($G$4="Recurso",IF(LEFT($G$5,1)="M",VLOOKUP($G$5,'Definición técnica de imagenes'!$A$3:$G$17,5,FALSE),IF($G$5="F1",'Definición técnica de imagenes'!$E$15,'Definición técnica de imagenes'!$F$13)),'Definición técnica de imagenes'!$E$16),"")</f>
        <v/>
      </c>
      <c r="H104" s="14" t="str">
        <f t="shared" si="7"/>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t="str">
        <f t="shared" si="8"/>
        <v/>
      </c>
      <c r="B105" s="13"/>
      <c r="C105" s="25" t="str">
        <f t="shared" si="5"/>
        <v/>
      </c>
      <c r="D105" s="14"/>
      <c r="E105" s="14"/>
      <c r="F105" s="14" t="str">
        <f t="shared" si="6"/>
        <v/>
      </c>
      <c r="G105" s="14" t="str">
        <f>IF(F105&lt;&gt;"",IF($G$4="Recurso",IF(LEFT($G$5,1)="M",VLOOKUP($G$5,'Definición técnica de imagenes'!$A$3:$G$17,5,FALSE),IF($G$5="F1",'Definición técnica de imagenes'!$E$15,'Definición técnica de imagenes'!$F$13)),'Definición técnica de imagenes'!$E$16),"")</f>
        <v/>
      </c>
      <c r="H105" s="14" t="str">
        <f t="shared" si="7"/>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t="str">
        <f t="shared" si="8"/>
        <v/>
      </c>
      <c r="B106" s="13"/>
      <c r="C106" s="25" t="str">
        <f t="shared" si="5"/>
        <v/>
      </c>
      <c r="D106" s="14"/>
      <c r="E106" s="14"/>
      <c r="F106" s="14" t="str">
        <f t="shared" si="6"/>
        <v/>
      </c>
      <c r="G106" s="14" t="str">
        <f>IF(F106&lt;&gt;"",IF($G$4="Recurso",IF(LEFT($G$5,1)="M",VLOOKUP($G$5,'Definición técnica de imagenes'!$A$3:$G$17,5,FALSE),IF($G$5="F1",'Definición técnica de imagenes'!$E$15,'Definición técnica de imagenes'!$F$13)),'Definición técnica de imagenes'!$E$16),"")</f>
        <v/>
      </c>
      <c r="H106" s="14" t="str">
        <f t="shared" si="7"/>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t="str">
        <f t="shared" si="8"/>
        <v/>
      </c>
      <c r="B107" s="13"/>
      <c r="C107" s="25" t="str">
        <f t="shared" si="5"/>
        <v/>
      </c>
      <c r="D107" s="14"/>
      <c r="E107" s="14"/>
      <c r="F107" s="14" t="str">
        <f t="shared" si="6"/>
        <v/>
      </c>
      <c r="G107" s="14" t="str">
        <f>IF(F107&lt;&gt;"",IF($G$4="Recurso",IF(LEFT($G$5,1)="M",VLOOKUP($G$5,'Definición técnica de imagenes'!$A$3:$G$17,5,FALSE),IF($G$5="F1",'Definición técnica de imagenes'!$E$15,'Definición técnica de imagenes'!$F$13)),'Definición técnica de imagenes'!$E$16),"")</f>
        <v/>
      </c>
      <c r="H107" s="14" t="str">
        <f t="shared" si="7"/>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t="str">
        <f t="shared" si="8"/>
        <v/>
      </c>
      <c r="B108" s="13"/>
      <c r="C108" s="25" t="str">
        <f t="shared" si="5"/>
        <v/>
      </c>
      <c r="D108" s="14"/>
      <c r="E108" s="14"/>
      <c r="F108" s="14" t="str">
        <f t="shared" si="6"/>
        <v/>
      </c>
      <c r="G108" s="14" t="str">
        <f>IF(F108&lt;&gt;"",IF($G$4="Recurso",IF(LEFT($G$5,1)="M",VLOOKUP($G$5,'Definición técnica de imagenes'!$A$3:$G$17,5,FALSE),IF($G$5="F1",'Definición técnica de imagenes'!$E$15,'Definición técnica de imagenes'!$F$13)),'Definición técnica de imagenes'!$E$16),"")</f>
        <v/>
      </c>
      <c r="H108" s="14" t="str">
        <f t="shared" si="7"/>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10" r:id="rId1" display="http://www.shutterstock.com/pic-111060314/stock-photo-team-of-ants-rolls-stone-uphill-teamwork-concept.html?src=Cs0FF2AEfP5nsiFoozNBxA-1-3"/>
    <hyperlink ref="B11" r:id="rId2" display="http://www.shutterstock.com/pic-111773114/stock-photo-aomori-japan-may-lantern-float-for-nebuta-festival-nebuta-matsuri-displayed-at-warasse.html?src=pp-photo-111773126-0jIcInosfY37HKYjtZhV1g-1"/>
  </hyperlinks>
  <pageMargins left="0.75" right="0.75" top="1" bottom="1" header="0.5" footer="0.5"/>
  <pageSetup orientation="portrait" horizontalDpi="4294967292" verticalDpi="4294967292"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9" customWidth="1"/>
    <col min="2" max="2" width="11" style="29"/>
    <col min="3" max="3" width="13.875" style="29" customWidth="1"/>
    <col min="4" max="4" width="11.375" style="29" customWidth="1"/>
    <col min="5" max="7" width="11" style="29"/>
    <col min="8" max="11" width="11" style="29" hidden="1" customWidth="1"/>
    <col min="12" max="16384" width="11" style="29"/>
  </cols>
  <sheetData>
    <row r="1" spans="1:11" ht="16.5" thickBot="1" x14ac:dyDescent="0.3">
      <c r="A1" s="89" t="s">
        <v>38</v>
      </c>
      <c r="B1" s="90"/>
      <c r="C1" s="90"/>
      <c r="D1" s="90"/>
      <c r="E1" s="90"/>
      <c r="F1" s="91"/>
    </row>
    <row r="2" spans="1:11" x14ac:dyDescent="0.25">
      <c r="A2" s="37" t="s">
        <v>42</v>
      </c>
      <c r="B2" s="38"/>
      <c r="C2" s="92" t="s">
        <v>13</v>
      </c>
      <c r="D2" s="93"/>
      <c r="E2" s="94"/>
      <c r="F2" s="39"/>
    </row>
    <row r="3" spans="1:11" ht="63" x14ac:dyDescent="0.25">
      <c r="A3" s="40" t="s">
        <v>43</v>
      </c>
      <c r="B3" s="38"/>
      <c r="C3" s="98" t="s">
        <v>14</v>
      </c>
      <c r="D3" s="99"/>
      <c r="E3" s="100"/>
      <c r="F3" s="39"/>
      <c r="H3" s="29" t="s">
        <v>18</v>
      </c>
      <c r="I3" s="29" t="s">
        <v>19</v>
      </c>
      <c r="J3" s="29" t="s">
        <v>20</v>
      </c>
      <c r="K3" s="29" t="s">
        <v>52</v>
      </c>
    </row>
    <row r="4" spans="1:11" ht="31.5" x14ac:dyDescent="0.25">
      <c r="A4" s="37" t="s">
        <v>44</v>
      </c>
      <c r="B4" s="38"/>
      <c r="C4" s="33" t="s">
        <v>15</v>
      </c>
      <c r="D4" s="32" t="s">
        <v>16</v>
      </c>
      <c r="E4" s="36" t="s">
        <v>17</v>
      </c>
      <c r="F4" s="39"/>
      <c r="H4" s="29" t="s">
        <v>21</v>
      </c>
      <c r="I4" s="29" t="s">
        <v>25</v>
      </c>
      <c r="J4" s="29">
        <v>1</v>
      </c>
      <c r="K4" s="29">
        <v>1</v>
      </c>
    </row>
    <row r="5" spans="1:11" ht="79.5" thickBot="1" x14ac:dyDescent="0.3">
      <c r="A5" s="40" t="s">
        <v>45</v>
      </c>
      <c r="B5" s="38"/>
      <c r="C5" s="35" t="s">
        <v>35</v>
      </c>
      <c r="D5" s="101" t="str">
        <f>CONCATENATE(H21,"_",I21,"_",J21,"_CO")</f>
        <v>LE_07_04_CO</v>
      </c>
      <c r="E5" s="102"/>
      <c r="F5" s="39"/>
      <c r="H5" s="29" t="s">
        <v>22</v>
      </c>
      <c r="I5" s="29" t="s">
        <v>26</v>
      </c>
      <c r="J5" s="29">
        <v>2</v>
      </c>
      <c r="K5" s="29">
        <v>2</v>
      </c>
    </row>
    <row r="6" spans="1:11" ht="32.25" thickBot="1" x14ac:dyDescent="0.3">
      <c r="A6" s="37" t="s">
        <v>10</v>
      </c>
      <c r="B6" s="38"/>
      <c r="C6" s="38"/>
      <c r="D6" s="38"/>
      <c r="E6" s="38"/>
      <c r="F6" s="39"/>
      <c r="H6" s="29" t="s">
        <v>23</v>
      </c>
      <c r="I6" s="29" t="s">
        <v>27</v>
      </c>
      <c r="J6" s="29">
        <v>3</v>
      </c>
      <c r="K6" s="29">
        <v>3</v>
      </c>
    </row>
    <row r="7" spans="1:11" ht="48" thickBot="1" x14ac:dyDescent="0.3">
      <c r="A7" s="40" t="s">
        <v>11</v>
      </c>
      <c r="B7" s="38"/>
      <c r="C7" s="69" t="s">
        <v>127</v>
      </c>
      <c r="D7" s="87" t="str">
        <f>CONCATENATE("SolicitudGrafica_",D5,".xls")</f>
        <v>SolicitudGrafica_LE_07_04_CO.xls</v>
      </c>
      <c r="E7" s="87"/>
      <c r="F7" s="88"/>
      <c r="H7" s="29" t="s">
        <v>24</v>
      </c>
      <c r="I7" s="29" t="s">
        <v>28</v>
      </c>
      <c r="J7" s="29">
        <v>4</v>
      </c>
      <c r="K7" s="29">
        <v>4</v>
      </c>
    </row>
    <row r="8" spans="1:11" ht="47.25" x14ac:dyDescent="0.25">
      <c r="A8" s="40" t="s">
        <v>53</v>
      </c>
      <c r="B8" s="38"/>
      <c r="C8" s="38"/>
      <c r="D8" s="38"/>
      <c r="E8" s="38"/>
      <c r="F8" s="39"/>
      <c r="I8" s="29" t="s">
        <v>29</v>
      </c>
      <c r="J8" s="29">
        <v>5</v>
      </c>
      <c r="K8" s="29">
        <v>5</v>
      </c>
    </row>
    <row r="9" spans="1:11" ht="47.25" x14ac:dyDescent="0.25">
      <c r="A9" s="40" t="s">
        <v>12</v>
      </c>
      <c r="B9" s="38"/>
      <c r="C9" s="38"/>
      <c r="D9" s="38"/>
      <c r="E9" s="38"/>
      <c r="F9" s="39"/>
      <c r="I9" s="29" t="s">
        <v>30</v>
      </c>
      <c r="J9" s="29">
        <v>6</v>
      </c>
      <c r="K9" s="29">
        <v>6</v>
      </c>
    </row>
    <row r="10" spans="1:11" ht="32.25" thickBot="1" x14ac:dyDescent="0.3">
      <c r="A10" s="41" t="s">
        <v>36</v>
      </c>
      <c r="B10" s="42"/>
      <c r="C10" s="42"/>
      <c r="D10" s="42"/>
      <c r="E10" s="42"/>
      <c r="F10" s="43"/>
      <c r="I10" s="29" t="s">
        <v>31</v>
      </c>
      <c r="J10" s="29">
        <v>7</v>
      </c>
      <c r="K10" s="29">
        <v>7</v>
      </c>
    </row>
    <row r="11" spans="1:11" x14ac:dyDescent="0.25">
      <c r="I11" s="29" t="s">
        <v>32</v>
      </c>
      <c r="J11" s="29">
        <v>8</v>
      </c>
      <c r="K11" s="29">
        <v>8</v>
      </c>
    </row>
    <row r="12" spans="1:11" ht="16.5" thickBot="1" x14ac:dyDescent="0.3">
      <c r="I12" s="29" t="s">
        <v>37</v>
      </c>
      <c r="J12" s="29">
        <v>9</v>
      </c>
      <c r="K12" s="29">
        <v>9</v>
      </c>
    </row>
    <row r="13" spans="1:11" x14ac:dyDescent="0.25">
      <c r="A13" s="89" t="s">
        <v>41</v>
      </c>
      <c r="B13" s="90"/>
      <c r="C13" s="90"/>
      <c r="D13" s="90"/>
      <c r="E13" s="90"/>
      <c r="F13" s="91"/>
      <c r="I13" s="29" t="s">
        <v>33</v>
      </c>
      <c r="J13" s="29">
        <v>10</v>
      </c>
      <c r="K13" s="29">
        <v>10</v>
      </c>
    </row>
    <row r="14" spans="1:11" ht="16.5" thickBot="1" x14ac:dyDescent="0.3">
      <c r="A14" s="40"/>
      <c r="B14" s="38"/>
      <c r="C14" s="38"/>
      <c r="D14" s="38"/>
      <c r="E14" s="38"/>
      <c r="F14" s="39"/>
      <c r="I14" s="29" t="s">
        <v>34</v>
      </c>
      <c r="J14" s="29">
        <v>11</v>
      </c>
      <c r="K14" s="29">
        <v>11</v>
      </c>
    </row>
    <row r="15" spans="1:11" x14ac:dyDescent="0.25">
      <c r="A15" s="37" t="s">
        <v>46</v>
      </c>
      <c r="B15" s="38"/>
      <c r="C15" s="92" t="s">
        <v>49</v>
      </c>
      <c r="D15" s="93"/>
      <c r="E15" s="93"/>
      <c r="F15" s="94"/>
      <c r="J15" s="29">
        <v>12</v>
      </c>
      <c r="K15" s="29">
        <v>12</v>
      </c>
    </row>
    <row r="16" spans="1:11" ht="67.150000000000006" customHeight="1" x14ac:dyDescent="0.25">
      <c r="A16" s="40" t="s">
        <v>47</v>
      </c>
      <c r="B16" s="38"/>
      <c r="C16" s="33" t="s">
        <v>15</v>
      </c>
      <c r="D16" s="32" t="s">
        <v>16</v>
      </c>
      <c r="E16" s="32" t="s">
        <v>17</v>
      </c>
      <c r="F16" s="34" t="s">
        <v>50</v>
      </c>
      <c r="J16" s="29">
        <v>13</v>
      </c>
      <c r="K16" s="29">
        <v>13</v>
      </c>
    </row>
    <row r="17" spans="1:11" ht="32.1" customHeight="1" thickBot="1" x14ac:dyDescent="0.3">
      <c r="A17" s="37" t="s">
        <v>44</v>
      </c>
      <c r="B17" s="38"/>
      <c r="C17" s="35" t="s">
        <v>35</v>
      </c>
      <c r="D17" s="95" t="str">
        <f>CONCATENATE(H21,"_",I21,"_",J21,"_",K45)</f>
        <v>LE_07_04_REC10</v>
      </c>
      <c r="E17" s="96"/>
      <c r="F17" s="97"/>
      <c r="J17" s="29">
        <v>14</v>
      </c>
      <c r="K17" s="29">
        <v>14</v>
      </c>
    </row>
    <row r="18" spans="1:11" ht="79.5" thickBot="1" x14ac:dyDescent="0.3">
      <c r="A18" s="40" t="s">
        <v>48</v>
      </c>
      <c r="B18" s="38"/>
      <c r="C18" s="69" t="s">
        <v>128</v>
      </c>
      <c r="D18" s="87" t="str">
        <f>CONCATENATE("SolicitudGrafica_",D17,".xls")</f>
        <v>SolicitudGrafica_LE_07_04_REC10.xls</v>
      </c>
      <c r="E18" s="87"/>
      <c r="F18" s="88"/>
      <c r="J18" s="29">
        <v>15</v>
      </c>
      <c r="K18" s="29">
        <v>15</v>
      </c>
    </row>
    <row r="19" spans="1:11" x14ac:dyDescent="0.25">
      <c r="A19" s="37" t="s">
        <v>10</v>
      </c>
      <c r="B19" s="38"/>
      <c r="C19" s="38"/>
      <c r="D19" s="38"/>
      <c r="E19" s="38"/>
      <c r="F19" s="39"/>
      <c r="H19" s="29">
        <v>3</v>
      </c>
      <c r="J19" s="29">
        <v>16</v>
      </c>
      <c r="K19" s="29">
        <v>16</v>
      </c>
    </row>
    <row r="20" spans="1:11" ht="63.75" thickBot="1" x14ac:dyDescent="0.3">
      <c r="A20" s="41" t="s">
        <v>51</v>
      </c>
      <c r="B20" s="42"/>
      <c r="C20" s="42"/>
      <c r="D20" s="42"/>
      <c r="E20" s="42"/>
      <c r="F20" s="43"/>
      <c r="H20" s="29">
        <v>4</v>
      </c>
      <c r="I20" s="29">
        <v>5</v>
      </c>
      <c r="J20" s="29">
        <v>4</v>
      </c>
      <c r="K20" s="29">
        <v>17</v>
      </c>
    </row>
    <row r="21" spans="1:11" x14ac:dyDescent="0.25">
      <c r="H21" s="29" t="str">
        <f>IF(INDEX(H4:H7,H20)=H4,"MA",IF(INDEX(H4:H7,H20)=H5,"CN",IF(INDEX(H4:H7,H20)=H6,"CS",IF(INDEX(H4:H7,H20)=H7,"LE"))))</f>
        <v>LE</v>
      </c>
      <c r="I21" s="29" t="str">
        <f>CONCATENATE(IF((I20+2)&lt;10,"0",""),I20+2)</f>
        <v>07</v>
      </c>
      <c r="J21" s="29" t="str">
        <f>CONCATENATE(IF(J20&lt;10,"0",""),J20)</f>
        <v>04</v>
      </c>
      <c r="K21" s="29">
        <v>18</v>
      </c>
    </row>
    <row r="22" spans="1:11" x14ac:dyDescent="0.25">
      <c r="K22" s="29">
        <v>19</v>
      </c>
    </row>
    <row r="23" spans="1:11" x14ac:dyDescent="0.25">
      <c r="K23" s="29">
        <v>20</v>
      </c>
    </row>
    <row r="24" spans="1:11" x14ac:dyDescent="0.25">
      <c r="K24" s="29">
        <v>21</v>
      </c>
    </row>
    <row r="25" spans="1:11" x14ac:dyDescent="0.25">
      <c r="K25" s="29">
        <v>22</v>
      </c>
    </row>
    <row r="26" spans="1:11" x14ac:dyDescent="0.25">
      <c r="K26" s="29">
        <v>23</v>
      </c>
    </row>
    <row r="27" spans="1:11" x14ac:dyDescent="0.25">
      <c r="K27" s="29">
        <v>24</v>
      </c>
    </row>
    <row r="28" spans="1:11" x14ac:dyDescent="0.25">
      <c r="K28" s="29">
        <v>25</v>
      </c>
    </row>
    <row r="29" spans="1:11" x14ac:dyDescent="0.25">
      <c r="K29" s="29">
        <v>26</v>
      </c>
    </row>
    <row r="30" spans="1:11" x14ac:dyDescent="0.25">
      <c r="K30" s="29">
        <v>27</v>
      </c>
    </row>
    <row r="31" spans="1:11" x14ac:dyDescent="0.25">
      <c r="K31" s="29">
        <v>28</v>
      </c>
    </row>
    <row r="32" spans="1:11" x14ac:dyDescent="0.25">
      <c r="K32" s="29">
        <v>29</v>
      </c>
    </row>
    <row r="33" spans="11:11" x14ac:dyDescent="0.25">
      <c r="K33" s="29">
        <v>30</v>
      </c>
    </row>
    <row r="34" spans="11:11" x14ac:dyDescent="0.25">
      <c r="K34" s="29">
        <v>31</v>
      </c>
    </row>
    <row r="35" spans="11:11" x14ac:dyDescent="0.25">
      <c r="K35" s="29">
        <v>32</v>
      </c>
    </row>
    <row r="36" spans="11:11" x14ac:dyDescent="0.25">
      <c r="K36" s="29">
        <v>33</v>
      </c>
    </row>
    <row r="37" spans="11:11" x14ac:dyDescent="0.25">
      <c r="K37" s="29">
        <v>34</v>
      </c>
    </row>
    <row r="38" spans="11:11" x14ac:dyDescent="0.25">
      <c r="K38" s="29">
        <v>35</v>
      </c>
    </row>
    <row r="39" spans="11:11" x14ac:dyDescent="0.25">
      <c r="K39" s="29">
        <v>36</v>
      </c>
    </row>
    <row r="40" spans="11:11" x14ac:dyDescent="0.25">
      <c r="K40" s="29">
        <v>37</v>
      </c>
    </row>
    <row r="41" spans="11:11" x14ac:dyDescent="0.25">
      <c r="K41" s="29">
        <v>38</v>
      </c>
    </row>
    <row r="42" spans="11:11" x14ac:dyDescent="0.25">
      <c r="K42" s="29">
        <v>39</v>
      </c>
    </row>
    <row r="43" spans="11:11" x14ac:dyDescent="0.25">
      <c r="K43" s="29">
        <v>40</v>
      </c>
    </row>
    <row r="44" spans="11:11" x14ac:dyDescent="0.25">
      <c r="K44" s="29">
        <v>1</v>
      </c>
    </row>
    <row r="45" spans="11:11" x14ac:dyDescent="0.25">
      <c r="K45" s="29"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29" customWidth="1"/>
    <col min="2" max="2" width="22.25" style="29" customWidth="1"/>
    <col min="3" max="3" width="17.375" style="29" customWidth="1"/>
    <col min="4" max="4" width="10.875" style="29"/>
    <col min="5" max="5" width="11.75" style="29" customWidth="1"/>
    <col min="6" max="6" width="12.75" style="29" customWidth="1"/>
    <col min="7" max="7" width="11" style="29" customWidth="1"/>
    <col min="8" max="8" width="24.5" style="29" customWidth="1"/>
    <col min="9" max="9" width="22.25" style="29" customWidth="1"/>
    <col min="10" max="10" width="20.75" style="29" customWidth="1"/>
    <col min="11" max="11" width="44.5" style="29" customWidth="1"/>
    <col min="12" max="16384" width="10.875" style="29"/>
  </cols>
  <sheetData>
    <row r="1" spans="1:11" x14ac:dyDescent="0.25">
      <c r="A1" s="103" t="s">
        <v>56</v>
      </c>
      <c r="B1" s="103" t="s">
        <v>63</v>
      </c>
      <c r="C1" s="103" t="s">
        <v>64</v>
      </c>
      <c r="D1" s="103" t="s">
        <v>5</v>
      </c>
      <c r="E1" s="103" t="s">
        <v>65</v>
      </c>
      <c r="F1" s="103" t="s">
        <v>66</v>
      </c>
      <c r="G1" s="103" t="s">
        <v>67</v>
      </c>
      <c r="H1" s="104" t="s">
        <v>68</v>
      </c>
      <c r="I1" s="104"/>
      <c r="J1" s="104"/>
    </row>
    <row r="2" spans="1:11" x14ac:dyDescent="0.25">
      <c r="A2" s="103"/>
      <c r="B2" s="103"/>
      <c r="C2" s="103"/>
      <c r="D2" s="103"/>
      <c r="E2" s="103"/>
      <c r="F2" s="103"/>
      <c r="G2" s="103"/>
      <c r="H2" s="48" t="s">
        <v>65</v>
      </c>
      <c r="I2" s="48" t="s">
        <v>66</v>
      </c>
      <c r="J2" s="48" t="s">
        <v>67</v>
      </c>
    </row>
    <row r="3" spans="1:11" s="50" customFormat="1" x14ac:dyDescent="0.25">
      <c r="A3" s="49" t="s">
        <v>69</v>
      </c>
      <c r="B3" s="49" t="s">
        <v>70</v>
      </c>
      <c r="C3" s="49" t="s">
        <v>71</v>
      </c>
      <c r="D3" s="49" t="s">
        <v>72</v>
      </c>
      <c r="E3" s="49" t="s">
        <v>73</v>
      </c>
      <c r="F3" s="49"/>
      <c r="G3" s="49"/>
      <c r="H3" s="49" t="s">
        <v>130</v>
      </c>
      <c r="I3" s="49"/>
      <c r="J3" s="49"/>
    </row>
    <row r="4" spans="1:11" s="50" customFormat="1" x14ac:dyDescent="0.25">
      <c r="A4" s="51" t="s">
        <v>57</v>
      </c>
      <c r="B4" s="51" t="s">
        <v>74</v>
      </c>
      <c r="C4" s="51" t="s">
        <v>71</v>
      </c>
      <c r="D4" s="51" t="s">
        <v>72</v>
      </c>
      <c r="E4" s="51" t="s">
        <v>75</v>
      </c>
      <c r="F4" s="51" t="s">
        <v>76</v>
      </c>
      <c r="G4" s="51"/>
      <c r="H4" s="51" t="s">
        <v>131</v>
      </c>
      <c r="I4" s="51" t="s">
        <v>133</v>
      </c>
      <c r="J4" s="51"/>
    </row>
    <row r="5" spans="1:11" s="50" customFormat="1" x14ac:dyDescent="0.25">
      <c r="A5" s="52" t="s">
        <v>77</v>
      </c>
      <c r="B5" s="51" t="s">
        <v>78</v>
      </c>
      <c r="C5" s="51" t="s">
        <v>71</v>
      </c>
      <c r="D5" s="51" t="s">
        <v>72</v>
      </c>
      <c r="E5" s="51" t="s">
        <v>75</v>
      </c>
      <c r="F5" s="51" t="s">
        <v>76</v>
      </c>
      <c r="G5" s="53"/>
      <c r="H5" s="51" t="s">
        <v>131</v>
      </c>
      <c r="I5" s="51" t="s">
        <v>133</v>
      </c>
      <c r="J5" s="53"/>
    </row>
    <row r="6" spans="1:11" s="50" customFormat="1" x14ac:dyDescent="0.25">
      <c r="A6" s="51" t="s">
        <v>58</v>
      </c>
      <c r="B6" s="51" t="s">
        <v>79</v>
      </c>
      <c r="C6" s="51" t="s">
        <v>71</v>
      </c>
      <c r="D6" s="51" t="s">
        <v>72</v>
      </c>
      <c r="E6" s="51" t="s">
        <v>75</v>
      </c>
      <c r="F6" s="51" t="s">
        <v>76</v>
      </c>
      <c r="G6" s="51" t="s">
        <v>73</v>
      </c>
      <c r="H6" s="51" t="s">
        <v>131</v>
      </c>
      <c r="I6" s="51" t="s">
        <v>133</v>
      </c>
      <c r="J6" s="51" t="s">
        <v>134</v>
      </c>
    </row>
    <row r="7" spans="1:11" s="50" customFormat="1" ht="25.5" x14ac:dyDescent="0.25">
      <c r="A7" s="51" t="s">
        <v>80</v>
      </c>
      <c r="B7" s="51" t="s">
        <v>81</v>
      </c>
      <c r="C7" s="51" t="s">
        <v>71</v>
      </c>
      <c r="D7" s="51" t="s">
        <v>72</v>
      </c>
      <c r="E7" s="51" t="s">
        <v>75</v>
      </c>
      <c r="F7" s="51" t="s">
        <v>76</v>
      </c>
      <c r="G7" s="51"/>
      <c r="H7" s="51" t="s">
        <v>131</v>
      </c>
      <c r="I7" s="51" t="s">
        <v>133</v>
      </c>
      <c r="J7" s="51"/>
    </row>
    <row r="8" spans="1:11" s="50" customFormat="1" ht="25.5" x14ac:dyDescent="0.25">
      <c r="A8" s="51" t="s">
        <v>82</v>
      </c>
      <c r="B8" s="51" t="s">
        <v>83</v>
      </c>
      <c r="C8" s="51" t="s">
        <v>71</v>
      </c>
      <c r="D8" s="51" t="s">
        <v>72</v>
      </c>
      <c r="E8" s="51" t="s">
        <v>75</v>
      </c>
      <c r="F8" s="51" t="s">
        <v>76</v>
      </c>
      <c r="G8" s="51"/>
      <c r="H8" s="51" t="s">
        <v>131</v>
      </c>
      <c r="I8" s="51" t="s">
        <v>133</v>
      </c>
      <c r="J8" s="51"/>
    </row>
    <row r="9" spans="1:11" s="50" customFormat="1" x14ac:dyDescent="0.25">
      <c r="A9" s="51" t="s">
        <v>84</v>
      </c>
      <c r="B9" s="51" t="s">
        <v>85</v>
      </c>
      <c r="C9" s="51" t="s">
        <v>71</v>
      </c>
      <c r="D9" s="51" t="s">
        <v>72</v>
      </c>
      <c r="E9" s="51" t="s">
        <v>75</v>
      </c>
      <c r="F9" s="51" t="s">
        <v>76</v>
      </c>
      <c r="G9" s="51"/>
      <c r="H9" s="51" t="s">
        <v>131</v>
      </c>
      <c r="I9" s="51" t="s">
        <v>133</v>
      </c>
      <c r="J9" s="51"/>
    </row>
    <row r="10" spans="1:11" s="50" customFormat="1" x14ac:dyDescent="0.25">
      <c r="A10" s="51" t="s">
        <v>86</v>
      </c>
      <c r="B10" s="51" t="s">
        <v>87</v>
      </c>
      <c r="C10" s="51" t="s">
        <v>71</v>
      </c>
      <c r="D10" s="51" t="s">
        <v>72</v>
      </c>
      <c r="E10" s="51" t="s">
        <v>88</v>
      </c>
      <c r="F10" s="51"/>
      <c r="G10" s="51"/>
      <c r="H10" s="51" t="s">
        <v>130</v>
      </c>
      <c r="I10" s="51" t="s">
        <v>133</v>
      </c>
      <c r="J10" s="51"/>
    </row>
    <row r="11" spans="1:11" s="50" customFormat="1" ht="25.5" x14ac:dyDescent="0.25">
      <c r="A11" s="51" t="s">
        <v>89</v>
      </c>
      <c r="B11" s="51" t="s">
        <v>90</v>
      </c>
      <c r="C11" s="51" t="s">
        <v>71</v>
      </c>
      <c r="D11" s="51" t="s">
        <v>72</v>
      </c>
      <c r="E11" s="51" t="s">
        <v>75</v>
      </c>
      <c r="F11" s="51" t="s">
        <v>76</v>
      </c>
      <c r="G11" s="51"/>
      <c r="H11" s="51" t="s">
        <v>131</v>
      </c>
      <c r="I11" s="51" t="s">
        <v>133</v>
      </c>
      <c r="J11" s="51"/>
    </row>
    <row r="12" spans="1:11" s="50" customFormat="1" x14ac:dyDescent="0.25">
      <c r="A12" s="51" t="s">
        <v>91</v>
      </c>
      <c r="B12" s="51" t="s">
        <v>92</v>
      </c>
      <c r="C12" s="51" t="s">
        <v>71</v>
      </c>
      <c r="D12" s="51" t="s">
        <v>72</v>
      </c>
      <c r="E12" s="51" t="s">
        <v>75</v>
      </c>
      <c r="F12" s="51" t="s">
        <v>76</v>
      </c>
      <c r="G12" s="51"/>
      <c r="H12" s="51" t="s">
        <v>131</v>
      </c>
      <c r="I12" s="51" t="s">
        <v>133</v>
      </c>
      <c r="J12" s="51"/>
    </row>
    <row r="13" spans="1:11" ht="63" x14ac:dyDescent="0.25">
      <c r="A13" s="54" t="s">
        <v>93</v>
      </c>
      <c r="B13" s="54" t="s">
        <v>94</v>
      </c>
      <c r="C13" s="51" t="s">
        <v>71</v>
      </c>
      <c r="D13" s="55" t="s">
        <v>95</v>
      </c>
      <c r="E13" s="55"/>
      <c r="F13" s="56" t="s">
        <v>125</v>
      </c>
      <c r="G13" s="54"/>
      <c r="H13" s="51"/>
      <c r="I13" s="51" t="s">
        <v>130</v>
      </c>
      <c r="J13" s="54"/>
      <c r="K13" s="29" t="s">
        <v>96</v>
      </c>
    </row>
    <row r="14" spans="1:11" x14ac:dyDescent="0.25">
      <c r="A14" s="54" t="s">
        <v>97</v>
      </c>
      <c r="B14" s="54" t="s">
        <v>98</v>
      </c>
      <c r="C14" s="51" t="s">
        <v>71</v>
      </c>
      <c r="D14" s="55" t="s">
        <v>72</v>
      </c>
      <c r="E14" s="55"/>
      <c r="F14" s="56" t="s">
        <v>126</v>
      </c>
      <c r="G14" s="54"/>
      <c r="H14" s="51"/>
      <c r="I14" s="51" t="s">
        <v>130</v>
      </c>
      <c r="J14" s="54"/>
    </row>
    <row r="15" spans="1:11" ht="31.5" x14ac:dyDescent="0.25">
      <c r="A15" s="54" t="s">
        <v>99</v>
      </c>
      <c r="B15" s="54" t="s">
        <v>100</v>
      </c>
      <c r="C15" s="51" t="s">
        <v>101</v>
      </c>
      <c r="D15" s="54" t="s">
        <v>95</v>
      </c>
      <c r="E15" s="54" t="s">
        <v>124</v>
      </c>
      <c r="F15" s="54"/>
      <c r="G15" s="54"/>
      <c r="H15" s="51" t="s">
        <v>130</v>
      </c>
      <c r="I15" s="54"/>
      <c r="J15" s="54"/>
      <c r="K15" s="29" t="s">
        <v>102</v>
      </c>
    </row>
    <row r="16" spans="1:11" ht="94.5" x14ac:dyDescent="0.25">
      <c r="A16" s="56" t="s">
        <v>103</v>
      </c>
      <c r="B16" s="56"/>
      <c r="C16" s="52" t="s">
        <v>101</v>
      </c>
      <c r="D16" s="56" t="s">
        <v>104</v>
      </c>
      <c r="E16" s="55" t="s">
        <v>122</v>
      </c>
      <c r="F16" s="55" t="s">
        <v>123</v>
      </c>
      <c r="G16" s="55"/>
      <c r="H16" s="56" t="s">
        <v>132</v>
      </c>
      <c r="I16" s="56" t="s">
        <v>135</v>
      </c>
      <c r="J16" s="55"/>
      <c r="K16" s="57" t="s">
        <v>105</v>
      </c>
    </row>
    <row r="17" spans="1:11" ht="25.5" x14ac:dyDescent="0.25">
      <c r="A17" s="51" t="s">
        <v>106</v>
      </c>
      <c r="B17" s="51"/>
      <c r="C17" s="51" t="s">
        <v>71</v>
      </c>
      <c r="D17" s="51" t="s">
        <v>72</v>
      </c>
      <c r="E17" s="51" t="s">
        <v>107</v>
      </c>
      <c r="F17" s="51" t="s">
        <v>108</v>
      </c>
      <c r="G17" s="51"/>
      <c r="H17" s="58" t="s">
        <v>109</v>
      </c>
      <c r="I17" s="58" t="s">
        <v>110</v>
      </c>
      <c r="J17" s="51"/>
      <c r="K17" s="59" t="s">
        <v>111</v>
      </c>
    </row>
    <row r="20" spans="1:11" x14ac:dyDescent="0.25">
      <c r="A20" s="60" t="s">
        <v>112</v>
      </c>
    </row>
    <row r="21" spans="1:11" x14ac:dyDescent="0.25">
      <c r="A21" s="61" t="s">
        <v>113</v>
      </c>
      <c r="B21" s="62" t="s">
        <v>136</v>
      </c>
      <c r="C21" s="63" t="s">
        <v>22</v>
      </c>
      <c r="D21" s="62"/>
      <c r="E21" s="62"/>
    </row>
    <row r="22" spans="1:11" x14ac:dyDescent="0.25">
      <c r="A22" s="64" t="s">
        <v>114</v>
      </c>
      <c r="B22" s="70" t="s">
        <v>137</v>
      </c>
      <c r="C22" s="66" t="s">
        <v>138</v>
      </c>
      <c r="D22" s="65"/>
      <c r="E22" s="65"/>
    </row>
    <row r="23" spans="1:11" x14ac:dyDescent="0.25">
      <c r="A23" s="64" t="s">
        <v>115</v>
      </c>
      <c r="B23" s="70" t="s">
        <v>139</v>
      </c>
      <c r="C23" s="66" t="s">
        <v>140</v>
      </c>
      <c r="D23" s="65"/>
      <c r="E23" s="65"/>
    </row>
    <row r="24" spans="1:11" ht="31.5" x14ac:dyDescent="0.25">
      <c r="A24" s="64" t="s">
        <v>116</v>
      </c>
      <c r="B24" s="65" t="s">
        <v>141</v>
      </c>
      <c r="C24" s="66" t="s">
        <v>144</v>
      </c>
      <c r="D24" s="65"/>
      <c r="E24" s="65"/>
    </row>
    <row r="25" spans="1:11" x14ac:dyDescent="0.25">
      <c r="A25" s="64" t="s">
        <v>117</v>
      </c>
      <c r="B25" s="65" t="s">
        <v>142</v>
      </c>
      <c r="C25" s="66" t="s">
        <v>143</v>
      </c>
      <c r="D25" s="65"/>
      <c r="E25" s="65"/>
    </row>
    <row r="26" spans="1:11" ht="63" x14ac:dyDescent="0.25">
      <c r="A26" s="64" t="s">
        <v>118</v>
      </c>
      <c r="B26" s="65" t="s">
        <v>119</v>
      </c>
      <c r="C26" s="66" t="s">
        <v>120</v>
      </c>
      <c r="D26" s="65"/>
      <c r="E26" s="65"/>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Hugo Pineda</cp:lastModifiedBy>
  <dcterms:created xsi:type="dcterms:W3CDTF">2014-07-01T23:43:25Z</dcterms:created>
  <dcterms:modified xsi:type="dcterms:W3CDTF">2015-03-15T04:37:38Z</dcterms:modified>
</cp:coreProperties>
</file>