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tian\Download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69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H12" i="1"/>
  <c r="F11" i="1"/>
  <c r="G11" i="1" s="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0" i="1" l="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F22" i="1" l="1"/>
  <c r="G22" i="1" s="1"/>
  <c r="H22" i="1"/>
  <c r="A23" i="1"/>
  <c r="F23" i="1" l="1"/>
  <c r="G23" i="1" s="1"/>
  <c r="H23" i="1"/>
  <c r="A24" i="1"/>
  <c r="F24" i="1" l="1"/>
  <c r="G24" i="1" s="1"/>
  <c r="H24" i="1"/>
  <c r="A25" i="1"/>
  <c r="F25" i="1" l="1"/>
  <c r="G25" i="1" s="1"/>
  <c r="H25" i="1"/>
  <c r="A26" i="1"/>
  <c r="F26" i="1" l="1"/>
  <c r="G26" i="1" s="1"/>
  <c r="H26" i="1"/>
  <c r="A27" i="1"/>
  <c r="F27" i="1" l="1"/>
  <c r="G27" i="1" s="1"/>
  <c r="H27" i="1"/>
  <c r="A28" i="1"/>
  <c r="F28" i="1" l="1"/>
  <c r="G28" i="1" s="1"/>
  <c r="H28" i="1"/>
  <c r="A29" i="1"/>
  <c r="F29" i="1" l="1"/>
  <c r="G29" i="1" s="1"/>
  <c r="H29" i="1"/>
  <c r="A30" i="1"/>
  <c r="F30" i="1" l="1"/>
  <c r="G30" i="1" s="1"/>
  <c r="H30" i="1"/>
  <c r="A31" i="1"/>
  <c r="F31" i="1" l="1"/>
  <c r="G31" i="1" s="1"/>
  <c r="H31" i="1"/>
  <c r="A32" i="1"/>
  <c r="F32" i="1" l="1"/>
  <c r="G32" i="1" s="1"/>
  <c r="H32" i="1"/>
  <c r="A33" i="1"/>
  <c r="F33" i="1" l="1"/>
  <c r="G33" i="1" s="1"/>
  <c r="H33" i="1"/>
  <c r="A34" i="1"/>
  <c r="F34" i="1" l="1"/>
  <c r="G34" i="1" s="1"/>
  <c r="H34" i="1"/>
  <c r="A35" i="1"/>
  <c r="F35" i="1" l="1"/>
  <c r="G35" i="1" s="1"/>
  <c r="H35" i="1"/>
  <c r="A36" i="1"/>
  <c r="F36" i="1" l="1"/>
  <c r="G36" i="1" s="1"/>
  <c r="H36" i="1"/>
  <c r="A37" i="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<sst xmlns="http://schemas.openxmlformats.org/spreadsheetml/2006/main" count="447" uniqueCount="220">
  <si>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</si>
  <si>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</si>
  <si>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</si>
  <si>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</si>
  <si>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</si>
  <si>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</si>
  <si>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</si>
  <si>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</si>
  <si>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</si>
  <si>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</si>
  <si>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</si>
  <si>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</si>
  <si>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</si>
  <si>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</si>
  <si>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</si>
  <si>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</si>
  <si>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</si>
  <si>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</si>
  <si>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</si>
  <si>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</si>
  <si>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</si>
  <si>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</si>
  <si>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</si>
  <si>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</si>
  <si>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</si>
  <si>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</si>
  <si>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</si>
  <si>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</si>
  <si>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</si>
  <si>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</si>
  <si>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</si>
  <si>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</si>
  <si>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</si>
  <si>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</si>
  <si>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</si>
  <si>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</si>
  <si>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</si>
  <si>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</si>
  <si>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</si>
  <si>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</si>
  <si>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</si>
  <si>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</si>
  <si>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</si>
  <si>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</si>
  <si>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</si>
  <si>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</si>
  <si>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</si>
  <si>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</si>
  <si>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</si>
  <si>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</si>
  <si>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</si>
  <si>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</si>
  <si>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</si>
  <si>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</si>
  <si>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</si>
  <si>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</si>
  <si>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</si>
  <si>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</si>
  <si>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</si>
  <si>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</si>
  <si>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</si>
  <si>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</si>
  <si>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</si>
  <si>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</si>
  <si>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</si>
  <si>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</si>
  <si>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</si>
  <si>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</si>
  <si>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</si>
  <si>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</si>
  <si>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</si>
  <si>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</si>
  <si>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</si>
  <si>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</si>
  <si>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</si>
  <si>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</si>
  <si>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</si>
  <si>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</si>
  <si>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</si>
  <si>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</si>
  <si>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</si>
  <si>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</si>
  <si>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</si>
  <si>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</si>
  <si>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</si>
  <si>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</si>
  <si>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</si>
  <si>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</si>
  <si>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</si>
  <si>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</si>
  <si>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</si>
  <si>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</si>
  <si>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</si>
  <si>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</si>
  <si>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</si>
  <si>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</si>
  <si>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</si>
  <si>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</si>
  <si>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</si>
  <si>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</si>
  <si>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</si>
  <si>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</si>
  <si>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</si>
  <si>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</si>
  <si>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</si>
  <si>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</si>
  <si>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</si>
  <si>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</si>
  <si>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</si>
  <si>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</si>
  <si>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</si>
  <si>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</si>
  <si>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</si>
  <si>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</si>
  <si>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</si>
  <si>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</si>
  <si>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</si>
  <si>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</si>
  <si>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</si>
  <si>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</si>
  <si>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</si>
  <si>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</si>
  <si>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</si>
  <si>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</si>
  <si>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</si>
  <si>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</si>
  <si>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</si>
  <si>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</si>
  <si>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</si>
  <si>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</si>
  <si>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</si>
  <si>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</si>
  <si>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</si>
  <si>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</si>
  <si>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</si>
  <si>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</si>
  <si>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</si>
  <si>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</si>
  <si>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</si>
  <si>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</si>
  <si>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</si>
  <si>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</si>
  <si>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</si>
  <si>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</si>
  <si>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</si>
  <si>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</si>
  <si>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</si>
  <si>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</si>
  <si>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</si>
  <si>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</si>
  <si>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</si>
  <si>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</si>
  <si>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</si>
  <si>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</si>
  <si>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</si>
  <si>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</si>
  <si>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</si>
  <si>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</si>
  <si>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</si>
  <si>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</si>
  <si>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</si>
  <si>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</si>
  <si>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</si>
  <si>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</si>
  <si>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</si>
  <si>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</si>
  <si>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</si>
  <si>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</si>
  <si>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</si>
  <si>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</si>
  <si>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</si>
  <si>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</si>
  <si>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</si>
  <si>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</si>
  <si>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</si>
  <si>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</si>
  <si>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</si>
  <si>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</si>
  <si>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</si>
  <si>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</si>
  <si>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</si>
  <si>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</si>
  <si>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</si>
  <si>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</si>
  <si>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</si>
  <si>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</si>
  <si>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</si>
  <si>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reportaje</t>
  </si>
  <si>
    <t>Cristian Pineda</t>
  </si>
  <si>
    <t>Fotografía</t>
  </si>
  <si>
    <t>imagen de la izquierda. Va de manera horizontal</t>
  </si>
  <si>
    <t>naipe de la Q de corazones</t>
  </si>
  <si>
    <t>naipe de la K de espadas</t>
  </si>
  <si>
    <t>imagen de la derecha. Va de manera horizontal</t>
  </si>
  <si>
    <t>dibujo de una mariquita</t>
  </si>
  <si>
    <t>foto de un ave llamada Quetzal</t>
  </si>
  <si>
    <t>bolsa de regalo</t>
  </si>
  <si>
    <t>pedazo de queso</t>
  </si>
  <si>
    <t>imagen de un bosque</t>
  </si>
  <si>
    <t>mujeres vestidas con kimono</t>
  </si>
  <si>
    <t>piel bronceada</t>
  </si>
  <si>
    <t>esquimal</t>
  </si>
  <si>
    <t>pantalla de celular quebrada</t>
  </si>
  <si>
    <t>mujer con su bebé</t>
  </si>
  <si>
    <t>LE_06_01_REC300</t>
  </si>
  <si>
    <t>Kaiser William II</t>
  </si>
  <si>
    <t>dibujo de un kulak (campesino ruso)</t>
  </si>
  <si>
    <t>jarra con kefir (leche fermentada)</t>
  </si>
  <si>
    <t>dibujo de alguien meditando</t>
  </si>
  <si>
    <t>termómetros</t>
  </si>
  <si>
    <t>músicos alemanes</t>
  </si>
  <si>
    <t>personas trabajando en una granja</t>
  </si>
  <si>
    <t>imagen de un animal llamado kobo (oryx)</t>
  </si>
  <si>
    <t>niña karateka</t>
  </si>
  <si>
    <t>kayaks</t>
  </si>
  <si>
    <t>pesa de un kilogramo</t>
  </si>
  <si>
    <t>niños de kinder</t>
  </si>
  <si>
    <t>kiwi (fruta)</t>
  </si>
  <si>
    <t>koala</t>
  </si>
  <si>
    <t>hojas de papel kraft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</si>
</sst>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rgb="FFD8D8D8"/>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2">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xf numFmtId="0" fontId="4" fillId="0" borderId="0" xfId="51"/>
    <xf numFmtId="0" fontId="24" fillId="0" borderId="36" xfId="0" applyFont="1" applyBorder="1" applyAlignment="1">
      <alignment horizontal="left" vertical="center" wrapText="1" inden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hutterstock.com/pic-242818573/stock-photo-jewish-immigrants-digging-a-trench-as-they-establish-a-communal-agricultural-settlement-a-kibbutz.html?src=s8PvJeP6zYFO79l32RByfg-1-9" TargetMode="External"/><Relationship Id="rId3" Type="http://schemas.openxmlformats.org/officeDocument/2006/relationships/hyperlink" Target="http://www.shutterstock.com/pic-138488198/stock-photo-smiling-asian-women-wearing-kimono.html?src=uOtI5cmLPqsQz_1iSW6iAw-1-58" TargetMode="External"/><Relationship Id="rId7" Type="http://schemas.openxmlformats.org/officeDocument/2006/relationships/hyperlink" Target="http://www.shutterstock.com/pic-208598317/stock-photo-villach-austria-august-young-traditional-musicians-at-the-procession-of-villacher-kirchtag.html" TargetMode="External"/><Relationship Id="rId12" Type="http://schemas.openxmlformats.org/officeDocument/2006/relationships/printerSettings" Target="../printerSettings/printerSettings1.bin"/><Relationship Id="rId2" Type="http://schemas.openxmlformats.org/officeDocument/2006/relationships/hyperlink" Target="http://www.shutterstock.com/pic-161831867/stock-photo-the-major-mitchell-s-cockatoo-lophochroa-leadbeateri-also-known-as-leadbeater-s-cockatoo-or-pink.html?src=JPP8F8F2AUJFiQlrLpRr8Q-1-1" TargetMode="External"/><Relationship Id="rId1" Type="http://schemas.openxmlformats.org/officeDocument/2006/relationships/hyperlink" Target="http://www.shutterstock.com/pic-216871654/stock-vector-king-of-spades-playing-card.html?src=5duCJrLgAMlaA0BhpK6goA-1-3" TargetMode="External"/><Relationship Id="rId6" Type="http://schemas.openxmlformats.org/officeDocument/2006/relationships/hyperlink" Target="http://www.shutterstock.com/pic-238329175/stock-photo-kaiser-william-ii-last-german-emperor-ca-s.html?src=4oB0kMbApiFGTjXpEpgI3g-1-2" TargetMode="External"/><Relationship Id="rId11" Type="http://schemas.openxmlformats.org/officeDocument/2006/relationships/hyperlink" Target="http://www.shutterstock.com/pic-61244827/stock-photo-curious-koala.html" TargetMode="External"/><Relationship Id="rId5" Type="http://schemas.openxmlformats.org/officeDocument/2006/relationships/hyperlink" Target="http://www.shutterstock.com/pic-172670282/stock-photo-kefir.html?src=IMshJ7NG3-XqIKWol0FfKA-1-4" TargetMode="External"/><Relationship Id="rId10" Type="http://schemas.openxmlformats.org/officeDocument/2006/relationships/hyperlink" Target="http://www.shutterstock.com/pic-66598924/stock-photo-fresh-pieces-kiwi-fruit-isolated-on-white-background.html?src=n_ewj-yCZv7Ou-prXIuxpg-1-50" TargetMode="External"/><Relationship Id="rId4" Type="http://schemas.openxmlformats.org/officeDocument/2006/relationships/hyperlink" Target="http://www.shutterstock.com/pic-165362303/stock-photo-asian-winter-sport-fashion-man-in-snow-mountain-landscape-wearing-brown-jacket-and-fur-hoody-and.html?src=lW5FiUyENumCmCPJm7KNOA-1-5" TargetMode="External"/><Relationship Id="rId9" Type="http://schemas.openxmlformats.org/officeDocument/2006/relationships/hyperlink" Target="http://www.shutterstock.com/pic-256431334/stock-photo-vintage-one-kilogram-iron-calibration-weight-on-white-background.html?src=8vGB-sEm2cTVqAySsVV5dQ-1-6"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C1" zoomScale="120" zoomScaleNormal="120" zoomScalePageLayoutView="140" workbookViewId="0">
      <pane ySplit="9" topLeftCell="A10" activePane="bottomLeft" state="frozen"/>
      <selection pane="bottomLeft" activeCell="C7" sqref="C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6</v>
      </c>
      <c r="D3" s="88"/>
      <c r="F3" s="80">
        <v>42260</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204</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109">
        <v>216871669</v>
      </c>
      <c r="C10" s="20" t="str">
        <f t="shared" ref="C10:C41" si="0">IF(OR(B10&lt;&gt;"",J10&lt;&gt;""),IF($G$4="Recurso",CONCATENATE($G$4," ",$G$5),$G$4),"")</f>
        <v>Recurso F6</v>
      </c>
      <c r="D10" s="63" t="s">
        <v>189</v>
      </c>
      <c r="E10" s="63" t="s">
        <v>150</v>
      </c>
      <c r="F10" s="13" t="str">
        <f t="shared" ref="F10" ca="1" si="1">IF(OR(B10&lt;&gt;"",J10&lt;&gt;""),CONCATENATE($C$7,"_",$A10,IF($G$4="Cuaderno de Estudio","_small",CONCATENATE(IF(I10="","","n"),IF(LEFT($G$5,1)="F",".jpg",".png")))),"")</f>
        <v>LE_06_01_REC300_IMG01.jpg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191</v>
      </c>
      <c r="K10" s="64" t="s">
        <v>190</v>
      </c>
      <c r="O10" s="2" t="str">
        <f>'Definición técnica de imagenes'!A12</f>
        <v>M12D</v>
      </c>
    </row>
    <row r="11" spans="1:16" s="11" customFormat="1" ht="27" x14ac:dyDescent="0.25">
      <c r="A11" s="12" t="str">
        <f t="shared" ref="A11:A18" si="3">IF(OR(B11&lt;&gt;"",J11&lt;&gt;""),CONCATENATE(LEFT(A10,3),IF(MID(A10,4,2)+1&lt;10,CONCATENATE("0",MID(A10,4,2)+1))),"")</f>
        <v>IMG02</v>
      </c>
      <c r="B11" s="110">
        <v>216871654</v>
      </c>
      <c r="C11" s="20" t="str">
        <f t="shared" si="0"/>
        <v>Recurso F6</v>
      </c>
      <c r="D11" s="63" t="s">
        <v>189</v>
      </c>
      <c r="E11" s="63" t="s">
        <v>150</v>
      </c>
      <c r="F11" s="13" t="str">
        <f t="shared" ref="F11:F74" ca="1" si="4">IF(OR(B11&lt;&gt;"",J11&lt;&gt;""),CONCATENATE($C$7,"_",$A11,IF($G$4="Cuaderno de Estudio","_small",CONCATENATE(IF(I11="","","n"),IF(LEFT($G$5,1)="F",".jpg",".png")))),"")</f>
        <v>LE_06_01_REC300_IMG02.jpg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192</v>
      </c>
      <c r="K11" s="64" t="s">
        <v>193</v>
      </c>
      <c r="O11" s="2" t="str">
        <f>'Definición técnica de imagenes'!A13</f>
        <v>M101</v>
      </c>
    </row>
    <row r="12" spans="1:16" s="11" customFormat="1" x14ac:dyDescent="0.25">
      <c r="A12" s="12" t="str">
        <f t="shared" si="3"/>
        <v>IMG03</v>
      </c>
      <c r="B12" s="109">
        <v>71638300</v>
      </c>
      <c r="C12" s="20" t="str">
        <f t="shared" si="0"/>
        <v>Recurso F6</v>
      </c>
      <c r="D12" s="63" t="s">
        <v>189</v>
      </c>
      <c r="E12" s="63" t="s">
        <v>155</v>
      </c>
      <c r="F12" s="13" t="str">
        <f t="shared" ca="1" si="4"/>
        <v>LE_06_01_REC300_IMG03n.jpg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LE_06_01_REC300_IMG03a.jpg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194</v>
      </c>
      <c r="K12" s="64"/>
      <c r="O12" s="2" t="str">
        <f>'Definición técnica de imagenes'!A18</f>
        <v>Diaporama F1</v>
      </c>
    </row>
    <row r="13" spans="1:16" s="11" customFormat="1" ht="15.75" x14ac:dyDescent="0.25">
      <c r="A13" s="12" t="str">
        <f t="shared" si="3"/>
        <v>IMG04</v>
      </c>
      <c r="B13" s="110">
        <v>161831867</v>
      </c>
      <c r="C13" s="20" t="str">
        <f t="shared" si="0"/>
        <v>Recurso F6</v>
      </c>
      <c r="D13" s="63" t="s">
        <v>189</v>
      </c>
      <c r="E13" s="63" t="s">
        <v>155</v>
      </c>
      <c r="F13" s="13" t="str">
        <f t="shared" ca="1" si="4"/>
        <v>LE_06_01_REC300_IMG04n.jpg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LE_06_01_REC300_IMG04a.jpg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195</v>
      </c>
      <c r="K13" s="64"/>
      <c r="O13" s="2" t="str">
        <f>'Definición técnica de imagenes'!A19</f>
        <v>F4</v>
      </c>
    </row>
    <row r="14" spans="1:16" s="11" customFormat="1" x14ac:dyDescent="0.25">
      <c r="A14" s="12" t="str">
        <f t="shared" si="3"/>
        <v>IMG05</v>
      </c>
      <c r="B14" s="109">
        <v>114945703</v>
      </c>
      <c r="C14" s="20" t="str">
        <f t="shared" si="0"/>
        <v>Recurso F6</v>
      </c>
      <c r="D14" s="63" t="s">
        <v>189</v>
      </c>
      <c r="E14" s="63" t="s">
        <v>155</v>
      </c>
      <c r="F14" s="13" t="str">
        <f t="shared" ca="1" si="4"/>
        <v>LE_06_01_REC300_IMG05n.jpg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LE_06_01_REC300_IMG05a.jpg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196</v>
      </c>
      <c r="K14" s="64"/>
      <c r="O14" s="2" t="str">
        <f>'Definición técnica de imagenes'!A22</f>
        <v>F6</v>
      </c>
    </row>
    <row r="15" spans="1:16" s="11" customFormat="1" x14ac:dyDescent="0.25">
      <c r="A15" s="12" t="str">
        <f t="shared" si="3"/>
        <v>IMG06</v>
      </c>
      <c r="B15" s="109">
        <v>58240573</v>
      </c>
      <c r="C15" s="20" t="str">
        <f t="shared" si="0"/>
        <v>Recurso F6</v>
      </c>
      <c r="D15" s="63" t="s">
        <v>189</v>
      </c>
      <c r="E15" s="63" t="s">
        <v>155</v>
      </c>
      <c r="F15" s="13" t="str">
        <f t="shared" ca="1" si="4"/>
        <v>LE_06_01_REC300_IMG06n.jpg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LE_06_01_REC300_IMG06a.jpg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197</v>
      </c>
      <c r="K15" s="66"/>
      <c r="O15" s="2" t="str">
        <f>'Definición técnica de imagenes'!A24</f>
        <v>F6B</v>
      </c>
    </row>
    <row r="16" spans="1:16" s="11" customFormat="1" ht="14.25" x14ac:dyDescent="0.3">
      <c r="A16" s="12" t="str">
        <f t="shared" si="3"/>
        <v>IMG07</v>
      </c>
      <c r="B16" s="109">
        <v>123691753</v>
      </c>
      <c r="C16" s="20" t="str">
        <f t="shared" si="0"/>
        <v>Recurso F6</v>
      </c>
      <c r="D16" s="63" t="s">
        <v>189</v>
      </c>
      <c r="E16" s="63" t="s">
        <v>155</v>
      </c>
      <c r="F16" s="13" t="str">
        <f t="shared" ca="1" si="4"/>
        <v>LE_06_01_REC300_IMG07n.jpg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LE_06_01_REC300_IMG07a.jpg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t="s">
        <v>198</v>
      </c>
      <c r="K16" s="68"/>
      <c r="O16" s="2" t="str">
        <f>'Definición técnica de imagenes'!A25</f>
        <v>F7</v>
      </c>
    </row>
    <row r="17" spans="1:15" s="11" customFormat="1" ht="15.75" x14ac:dyDescent="0.25">
      <c r="A17" s="12" t="str">
        <f t="shared" si="3"/>
        <v>IMG08</v>
      </c>
      <c r="B17" s="110">
        <v>138488198</v>
      </c>
      <c r="C17" s="20" t="str">
        <f t="shared" si="0"/>
        <v>Recurso F6</v>
      </c>
      <c r="D17" s="63" t="s">
        <v>189</v>
      </c>
      <c r="E17" s="63" t="s">
        <v>155</v>
      </c>
      <c r="F17" s="13" t="str">
        <f t="shared" ca="1" si="4"/>
        <v>LE_06_01_REC300_IMG08n.jpg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LE_06_01_REC300_IMG08a.jpg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199</v>
      </c>
      <c r="K17" s="66"/>
      <c r="O17" s="2" t="str">
        <f>'Definición técnica de imagenes'!A27</f>
        <v>F7B</v>
      </c>
    </row>
    <row r="18" spans="1:15" s="11" customFormat="1" x14ac:dyDescent="0.25">
      <c r="A18" s="12" t="str">
        <f t="shared" si="3"/>
        <v>IMG09</v>
      </c>
      <c r="B18" s="109">
        <v>504493</v>
      </c>
      <c r="C18" s="20" t="str">
        <f t="shared" si="0"/>
        <v>Recurso F6</v>
      </c>
      <c r="D18" s="63" t="s">
        <v>189</v>
      </c>
      <c r="E18" s="63" t="s">
        <v>155</v>
      </c>
      <c r="F18" s="13" t="str">
        <f t="shared" ca="1" si="4"/>
        <v>LE_06_01_REC300_IMG09n.jpg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LE_06_01_REC300_IMG09a.jpg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t="s">
        <v>200</v>
      </c>
      <c r="K18" s="66"/>
      <c r="O18" s="2" t="str">
        <f>'Definición técnica de imagenes'!A30</f>
        <v>F8</v>
      </c>
    </row>
    <row r="19" spans="1:15" s="11" customFormat="1" ht="16.5" x14ac:dyDescent="0.3">
      <c r="A19" s="12" t="str">
        <f t="shared" ref="A19:A50" si="6">IF(OR(B19&lt;&gt;"",J19&lt;&gt;""),CONCATENATE(LEFT(A18,3),IF(MID(A18,4,2)+1&lt;10,CONCATENATE("0",MID(A18,4,2)+1),MID(A18,4,2)+1)),"")</f>
        <v>IMG10</v>
      </c>
      <c r="B19" s="110">
        <v>165362303</v>
      </c>
      <c r="C19" s="20" t="str">
        <f t="shared" si="0"/>
        <v>Recurso F6</v>
      </c>
      <c r="D19" s="63" t="s">
        <v>189</v>
      </c>
      <c r="E19" s="63" t="s">
        <v>155</v>
      </c>
      <c r="F19" s="13" t="str">
        <f t="shared" ca="1" si="4"/>
        <v>LE_06_01_REC300_IMG10n.jpg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LE_06_01_REC300_IMG10a.jpg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t="s">
        <v>201</v>
      </c>
      <c r="K19" s="68"/>
      <c r="O19" s="2" t="str">
        <f>'Definición técnica de imagenes'!A31</f>
        <v>F10</v>
      </c>
    </row>
    <row r="20" spans="1:15" s="11" customFormat="1" x14ac:dyDescent="0.25">
      <c r="A20" s="12" t="str">
        <f t="shared" si="6"/>
        <v>IMG11</v>
      </c>
      <c r="B20" s="109">
        <v>192241829</v>
      </c>
      <c r="C20" s="20" t="str">
        <f t="shared" si="0"/>
        <v>Recurso F6</v>
      </c>
      <c r="D20" s="63" t="s">
        <v>189</v>
      </c>
      <c r="E20" s="63" t="s">
        <v>155</v>
      </c>
      <c r="F20" s="13" t="str">
        <f t="shared" ca="1" si="4"/>
        <v>LE_06_01_REC300_IMG11n.jpg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5"/>
        <v>LE_06_01_REC300_IMG11a.jpg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t="s">
        <v>202</v>
      </c>
      <c r="K20" s="66"/>
      <c r="O20" s="2" t="str">
        <f>'Definición técnica de imagenes'!A32</f>
        <v>F10B</v>
      </c>
    </row>
    <row r="21" spans="1:15" s="11" customFormat="1" x14ac:dyDescent="0.25">
      <c r="A21" s="12" t="str">
        <f t="shared" si="6"/>
        <v>IMG12</v>
      </c>
      <c r="B21" s="109">
        <v>250638868</v>
      </c>
      <c r="C21" s="20" t="str">
        <f t="shared" si="0"/>
        <v>Recurso F6</v>
      </c>
      <c r="D21" s="63" t="s">
        <v>189</v>
      </c>
      <c r="E21" s="63" t="s">
        <v>155</v>
      </c>
      <c r="F21" s="13" t="str">
        <f t="shared" ca="1" si="4"/>
        <v>LE_06_01_REC300_IMG12n.jpg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5"/>
        <v>LE_06_01_REC300_IMG12a.jpg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t="s">
        <v>203</v>
      </c>
      <c r="K21" s="66"/>
      <c r="O21" s="2" t="str">
        <f>'Definición técnica de imagenes'!A33</f>
        <v>F11</v>
      </c>
    </row>
    <row r="22" spans="1:15" s="11" customFormat="1" ht="15.75" x14ac:dyDescent="0.25">
      <c r="A22" s="12" t="str">
        <f t="shared" si="6"/>
        <v>IMG13</v>
      </c>
      <c r="B22" s="110">
        <v>172670282</v>
      </c>
      <c r="C22" s="20" t="str">
        <f t="shared" si="0"/>
        <v>Recurso F6</v>
      </c>
      <c r="D22" s="63" t="s">
        <v>189</v>
      </c>
      <c r="E22" s="63" t="s">
        <v>155</v>
      </c>
      <c r="F22" s="13" t="str">
        <f t="shared" ca="1" si="4"/>
        <v>LE_06_01_REC300_IMG13n.jpg</v>
      </c>
      <c r="G22" s="13" t="str">
        <f ca="1">IF($F22&lt;&gt;"",IF($G$4="Recurso",VLOOKUP($E22,OFFSET('Definición técnica de imagenes'!$A$1,MATCH($G$5,'Definición técnica de imagenes'!$A$1:$A$104,0)-1,1,COUNTIF('Definición técnica de imagenes'!$A$3:$A$102,$G$5),5),5,FALSE),'Definición técnica de imagenes'!$F$16),"")</f>
        <v>320 x 480 px</v>
      </c>
      <c r="H22" s="13" t="str">
        <f t="shared" ca="1" si="5"/>
        <v>LE_06_01_REC300_IMG13a.jpg</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458 px</v>
      </c>
      <c r="J22" s="63" t="s">
        <v>207</v>
      </c>
      <c r="K22" s="69"/>
      <c r="O22" s="2" t="str">
        <f>'Definición técnica de imagenes'!A34</f>
        <v>F12</v>
      </c>
    </row>
    <row r="23" spans="1:15" s="11" customFormat="1" ht="15.75" x14ac:dyDescent="0.25">
      <c r="A23" s="12" t="str">
        <f t="shared" si="6"/>
        <v>IMG14</v>
      </c>
      <c r="B23" s="110">
        <v>238329175</v>
      </c>
      <c r="C23" s="20" t="str">
        <f t="shared" si="0"/>
        <v>Recurso F6</v>
      </c>
      <c r="D23" s="63" t="s">
        <v>189</v>
      </c>
      <c r="E23" s="63" t="s">
        <v>155</v>
      </c>
      <c r="F23" s="13" t="str">
        <f t="shared" ca="1" si="4"/>
        <v>LE_06_01_REC300_IMG14n.jpg</v>
      </c>
      <c r="G23" s="13" t="str">
        <f ca="1">IF($F23&lt;&gt;"",IF($G$4="Recurso",VLOOKUP($E23,OFFSET('Definición técnica de imagenes'!$A$1,MATCH($G$5,'Definición técnica de imagenes'!$A$1:$A$104,0)-1,1,COUNTIF('Definición técnica de imagenes'!$A$3:$A$102,$G$5),5),5,FALSE),'Definición técnica de imagenes'!$F$16),"")</f>
        <v>320 x 480 px</v>
      </c>
      <c r="H23" s="13" t="str">
        <f t="shared" ca="1" si="5"/>
        <v>LE_06_01_REC300_IMG14a.jpg</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458 px</v>
      </c>
      <c r="J23" s="64" t="s">
        <v>205</v>
      </c>
      <c r="K23" s="64"/>
      <c r="O23" s="2" t="str">
        <f>'Definición técnica de imagenes'!A35</f>
        <v>F13</v>
      </c>
    </row>
    <row r="24" spans="1:15" s="11" customFormat="1" x14ac:dyDescent="0.25">
      <c r="A24" s="12" t="str">
        <f t="shared" si="6"/>
        <v>IMG15</v>
      </c>
      <c r="B24" s="109">
        <v>218902540</v>
      </c>
      <c r="C24" s="20" t="str">
        <f t="shared" si="0"/>
        <v>Recurso F6</v>
      </c>
      <c r="D24" s="63" t="s">
        <v>189</v>
      </c>
      <c r="E24" s="63" t="s">
        <v>155</v>
      </c>
      <c r="F24" s="13" t="str">
        <f t="shared" ca="1" si="4"/>
        <v>LE_06_01_REC300_IMG15n.jpg</v>
      </c>
      <c r="G24" s="13" t="str">
        <f ca="1">IF($F24&lt;&gt;"",IF($G$4="Recurso",VLOOKUP($E24,OFFSET('Definición técnica de imagenes'!$A$1,MATCH($G$5,'Definición técnica de imagenes'!$A$1:$A$104,0)-1,1,COUNTIF('Definición técnica de imagenes'!$A$3:$A$102,$G$5),5),5,FALSE),'Definición técnica de imagenes'!$F$16),"")</f>
        <v>320 x 480 px</v>
      </c>
      <c r="H24" s="13" t="str">
        <f t="shared" ca="1" si="5"/>
        <v>LE_06_01_REC300_IMG15a.jpg</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458 px</v>
      </c>
      <c r="J24" s="63" t="s">
        <v>206</v>
      </c>
      <c r="K24" s="65"/>
      <c r="O24" s="2" t="str">
        <f>'Definición técnica de imagenes'!A37</f>
        <v>F13B</v>
      </c>
    </row>
    <row r="25" spans="1:15" s="11" customFormat="1" x14ac:dyDescent="0.25">
      <c r="A25" s="12" t="str">
        <f t="shared" si="6"/>
        <v>IMG16</v>
      </c>
      <c r="B25" s="109">
        <v>87262435</v>
      </c>
      <c r="C25" s="20" t="str">
        <f t="shared" si="0"/>
        <v>Recurso F6</v>
      </c>
      <c r="D25" s="63" t="s">
        <v>189</v>
      </c>
      <c r="E25" s="63" t="s">
        <v>155</v>
      </c>
      <c r="F25" s="13" t="str">
        <f t="shared" ca="1" si="4"/>
        <v>LE_06_01_REC300_IMG16n.jpg</v>
      </c>
      <c r="G25" s="13" t="str">
        <f ca="1">IF($F25&lt;&gt;"",IF($G$4="Recurso",VLOOKUP($E25,OFFSET('Definición técnica de imagenes'!$A$1,MATCH($G$5,'Definición técnica de imagenes'!$A$1:$A$104,0)-1,1,COUNTIF('Definición técnica de imagenes'!$A$3:$A$102,$G$5),5),5,FALSE),'Definición técnica de imagenes'!$F$16),"")</f>
        <v>320 x 480 px</v>
      </c>
      <c r="H25" s="13" t="str">
        <f t="shared" ca="1" si="5"/>
        <v>LE_06_01_REC300_IMG16a.jpg</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458 px</v>
      </c>
      <c r="J25" s="63" t="s">
        <v>208</v>
      </c>
      <c r="K25" s="64"/>
    </row>
    <row r="26" spans="1:15" s="11" customFormat="1" x14ac:dyDescent="0.25">
      <c r="A26" s="12" t="str">
        <f t="shared" si="6"/>
        <v>IMG17</v>
      </c>
      <c r="B26" s="109">
        <v>111677186</v>
      </c>
      <c r="C26" s="20" t="str">
        <f t="shared" si="0"/>
        <v>Recurso F6</v>
      </c>
      <c r="D26" s="63" t="s">
        <v>189</v>
      </c>
      <c r="E26" s="63" t="s">
        <v>155</v>
      </c>
      <c r="F26" s="13" t="str">
        <f t="shared" ca="1" si="4"/>
        <v>LE_06_01_REC300_IMG17n.jpg</v>
      </c>
      <c r="G26" s="13" t="str">
        <f ca="1">IF($F26&lt;&gt;"",IF($G$4="Recurso",VLOOKUP($E26,OFFSET('Definición técnica de imagenes'!$A$1,MATCH($G$5,'Definición técnica de imagenes'!$A$1:$A$104,0)-1,1,COUNTIF('Definición técnica de imagenes'!$A$3:$A$102,$G$5),5),5,FALSE),'Definición técnica de imagenes'!$F$16),"")</f>
        <v>320 x 480 px</v>
      </c>
      <c r="H26" s="13" t="str">
        <f t="shared" ca="1" si="5"/>
        <v>LE_06_01_REC300_IMG17a.jpg</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458 px</v>
      </c>
      <c r="J26" s="63" t="s">
        <v>209</v>
      </c>
      <c r="K26" s="64"/>
    </row>
    <row r="27" spans="1:15" s="11" customFormat="1" ht="15.75" x14ac:dyDescent="0.25">
      <c r="A27" s="12" t="str">
        <f t="shared" si="6"/>
        <v>IMG18</v>
      </c>
      <c r="B27" s="110">
        <v>208598317</v>
      </c>
      <c r="C27" s="20" t="str">
        <f t="shared" si="0"/>
        <v>Recurso F6</v>
      </c>
      <c r="D27" s="63" t="s">
        <v>189</v>
      </c>
      <c r="E27" s="63" t="s">
        <v>155</v>
      </c>
      <c r="F27" s="13" t="str">
        <f t="shared" ca="1" si="4"/>
        <v>LE_06_01_REC300_IMG18n.jpg</v>
      </c>
      <c r="G27" s="13" t="str">
        <f ca="1">IF($F27&lt;&gt;"",IF($G$4="Recurso",VLOOKUP($E27,OFFSET('Definición técnica de imagenes'!$A$1,MATCH($G$5,'Definición técnica de imagenes'!$A$1:$A$104,0)-1,1,COUNTIF('Definición técnica de imagenes'!$A$3:$A$102,$G$5),5),5,FALSE),'Definición técnica de imagenes'!$F$16),"")</f>
        <v>320 x 480 px</v>
      </c>
      <c r="H27" s="13" t="str">
        <f t="shared" ca="1" si="5"/>
        <v>LE_06_01_REC300_IMG18a.jpg</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800 x 458 px</v>
      </c>
      <c r="J27" s="64" t="s">
        <v>210</v>
      </c>
      <c r="K27" s="64"/>
      <c r="O27" s="2"/>
    </row>
    <row r="28" spans="1:15" s="11" customFormat="1" ht="15.75" x14ac:dyDescent="0.25">
      <c r="A28" s="12" t="str">
        <f t="shared" si="6"/>
        <v>IMG19</v>
      </c>
      <c r="B28" s="110">
        <v>242818573</v>
      </c>
      <c r="C28" s="20" t="str">
        <f t="shared" si="0"/>
        <v>Recurso F6</v>
      </c>
      <c r="D28" s="63" t="s">
        <v>189</v>
      </c>
      <c r="E28" s="63" t="s">
        <v>155</v>
      </c>
      <c r="F28" s="13" t="str">
        <f t="shared" ca="1" si="4"/>
        <v>LE_06_01_REC300_IMG19n.jpg</v>
      </c>
      <c r="G28" s="13" t="str">
        <f ca="1">IF($F28&lt;&gt;"",IF($G$4="Recurso",VLOOKUP($E28,OFFSET('Definición técnica de imagenes'!$A$1,MATCH($G$5,'Definición técnica de imagenes'!$A$1:$A$104,0)-1,1,COUNTIF('Definición técnica de imagenes'!$A$3:$A$102,$G$5),5),5,FALSE),'Definición técnica de imagenes'!$F$16),"")</f>
        <v>320 x 480 px</v>
      </c>
      <c r="H28" s="13" t="str">
        <f t="shared" ca="1" si="5"/>
        <v>LE_06_01_REC300_IMG19a.jpg</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800 x 458 px</v>
      </c>
      <c r="J28" s="64" t="s">
        <v>211</v>
      </c>
      <c r="K28" s="64"/>
    </row>
    <row r="29" spans="1:15" s="11" customFormat="1" ht="27" x14ac:dyDescent="0.25">
      <c r="A29" s="12" t="str">
        <f t="shared" si="6"/>
        <v>IMG20</v>
      </c>
      <c r="B29" s="109">
        <v>277653779</v>
      </c>
      <c r="C29" s="20" t="str">
        <f t="shared" si="0"/>
        <v>Recurso F6</v>
      </c>
      <c r="D29" s="63" t="s">
        <v>189</v>
      </c>
      <c r="E29" s="63" t="s">
        <v>155</v>
      </c>
      <c r="F29" s="13" t="str">
        <f t="shared" ca="1" si="4"/>
        <v>LE_06_01_REC300_IMG20n.jpg</v>
      </c>
      <c r="G29" s="13" t="str">
        <f ca="1">IF($F29&lt;&gt;"",IF($G$4="Recurso",VLOOKUP($E29,OFFSET('Definición técnica de imagenes'!$A$1,MATCH($G$5,'Definición técnica de imagenes'!$A$1:$A$104,0)-1,1,COUNTIF('Definición técnica de imagenes'!$A$3:$A$102,$G$5),5),5,FALSE),'Definición técnica de imagenes'!$F$16),"")</f>
        <v>320 x 480 px</v>
      </c>
      <c r="H29" s="13" t="str">
        <f t="shared" ca="1" si="5"/>
        <v>LE_06_01_REC300_IMG20a.jpg</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800 x 458 px</v>
      </c>
      <c r="J29" s="64" t="s">
        <v>212</v>
      </c>
      <c r="K29" s="64"/>
    </row>
    <row r="30" spans="1:15" s="11" customFormat="1" x14ac:dyDescent="0.25">
      <c r="A30" s="12" t="str">
        <f t="shared" si="6"/>
        <v>IMG21</v>
      </c>
      <c r="B30" s="109">
        <v>143515213</v>
      </c>
      <c r="C30" s="20" t="str">
        <f t="shared" si="0"/>
        <v>Recurso F6</v>
      </c>
      <c r="D30" s="63" t="s">
        <v>189</v>
      </c>
      <c r="E30" s="63" t="s">
        <v>155</v>
      </c>
      <c r="F30" s="13" t="str">
        <f t="shared" ca="1" si="4"/>
        <v>LE_06_01_REC300_IMG21n.jpg</v>
      </c>
      <c r="G30" s="13" t="str">
        <f ca="1">IF($F30&lt;&gt;"",IF($G$4="Recurso",VLOOKUP($E30,OFFSET('Definición técnica de imagenes'!$A$1,MATCH($G$5,'Definición técnica de imagenes'!$A$1:$A$104,0)-1,1,COUNTIF('Definición técnica de imagenes'!$A$3:$A$102,$G$5),5),5,FALSE),'Definición técnica de imagenes'!$F$16),"")</f>
        <v>320 x 480 px</v>
      </c>
      <c r="H30" s="13" t="str">
        <f t="shared" ca="1" si="5"/>
        <v>LE_06_01_REC300_IMG21a.jpg</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800 x 458 px</v>
      </c>
      <c r="J30" s="64" t="s">
        <v>213</v>
      </c>
      <c r="K30" s="64"/>
    </row>
    <row r="31" spans="1:15" s="11" customFormat="1" x14ac:dyDescent="0.25">
      <c r="A31" s="12" t="str">
        <f t="shared" si="6"/>
        <v>IMG22</v>
      </c>
      <c r="B31" s="109">
        <v>83821015</v>
      </c>
      <c r="C31" s="20" t="str">
        <f t="shared" si="0"/>
        <v>Recurso F6</v>
      </c>
      <c r="D31" s="63" t="s">
        <v>189</v>
      </c>
      <c r="E31" s="63" t="s">
        <v>155</v>
      </c>
      <c r="F31" s="13" t="str">
        <f t="shared" ca="1" si="4"/>
        <v>LE_06_01_REC300_IMG22n.jpg</v>
      </c>
      <c r="G31" s="13" t="str">
        <f ca="1">IF($F31&lt;&gt;"",IF($G$4="Recurso",VLOOKUP($E31,OFFSET('Definición técnica de imagenes'!$A$1,MATCH($G$5,'Definición técnica de imagenes'!$A$1:$A$104,0)-1,1,COUNTIF('Definición técnica de imagenes'!$A$3:$A$102,$G$5),5),5,FALSE),'Definición técnica de imagenes'!$F$16),"")</f>
        <v>320 x 480 px</v>
      </c>
      <c r="H31" s="13" t="str">
        <f t="shared" ca="1" si="5"/>
        <v>LE_06_01_REC300_IMG22a.jpg</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800 x 458 px</v>
      </c>
      <c r="J31" s="64" t="s">
        <v>214</v>
      </c>
      <c r="K31" s="64"/>
    </row>
    <row r="32" spans="1:15" s="11" customFormat="1" ht="15.75" x14ac:dyDescent="0.25">
      <c r="A32" s="12" t="str">
        <f t="shared" si="6"/>
        <v>IMG23</v>
      </c>
      <c r="B32" s="110">
        <v>256431334</v>
      </c>
      <c r="C32" s="20" t="str">
        <f t="shared" si="0"/>
        <v>Recurso F6</v>
      </c>
      <c r="D32" s="63" t="s">
        <v>189</v>
      </c>
      <c r="E32" s="63" t="s">
        <v>155</v>
      </c>
      <c r="F32" s="13" t="str">
        <f t="shared" ca="1" si="4"/>
        <v>LE_06_01_REC300_IMG23n.jpg</v>
      </c>
      <c r="G32" s="13" t="str">
        <f ca="1">IF($F32&lt;&gt;"",IF($G$4="Recurso",VLOOKUP($E32,OFFSET('Definición técnica de imagenes'!$A$1,MATCH($G$5,'Definición técnica de imagenes'!$A$1:$A$104,0)-1,1,COUNTIF('Definición técnica de imagenes'!$A$3:$A$102,$G$5),5),5,FALSE),'Definición técnica de imagenes'!$F$16),"")</f>
        <v>320 x 480 px</v>
      </c>
      <c r="H32" s="13" t="str">
        <f t="shared" ca="1" si="5"/>
        <v>LE_06_01_REC300_IMG23a.jpg</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800 x 458 px</v>
      </c>
      <c r="J32" s="64" t="s">
        <v>215</v>
      </c>
      <c r="K32" s="64"/>
    </row>
    <row r="33" spans="1:15" s="11" customFormat="1" ht="14.25" thickBot="1" x14ac:dyDescent="0.3">
      <c r="A33" s="12" t="str">
        <f t="shared" si="6"/>
        <v>IMG24</v>
      </c>
      <c r="B33" s="111">
        <v>205933642</v>
      </c>
      <c r="C33" s="20" t="str">
        <f t="shared" si="0"/>
        <v>Recurso F6</v>
      </c>
      <c r="D33" s="63" t="s">
        <v>189</v>
      </c>
      <c r="E33" s="63" t="s">
        <v>155</v>
      </c>
      <c r="F33" s="13" t="str">
        <f t="shared" ca="1" si="4"/>
        <v>LE_06_01_REC300_IMG24n.jpg</v>
      </c>
      <c r="G33" s="13" t="str">
        <f ca="1">IF($F33&lt;&gt;"",IF($G$4="Recurso",VLOOKUP($E33,OFFSET('Definición técnica de imagenes'!$A$1,MATCH($G$5,'Definición técnica de imagenes'!$A$1:$A$104,0)-1,1,COUNTIF('Definición técnica de imagenes'!$A$3:$A$102,$G$5),5),5,FALSE),'Definición técnica de imagenes'!$F$16),"")</f>
        <v>320 x 480 px</v>
      </c>
      <c r="H33" s="13" t="str">
        <f t="shared" ca="1" si="5"/>
        <v>LE_06_01_REC300_IMG24a.jpg</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800 x 458 px</v>
      </c>
      <c r="J33" s="64" t="s">
        <v>216</v>
      </c>
      <c r="K33" s="64"/>
    </row>
    <row r="34" spans="1:15" s="11" customFormat="1" ht="15.75" x14ac:dyDescent="0.25">
      <c r="A34" s="12" t="str">
        <f t="shared" si="6"/>
        <v>IMG25</v>
      </c>
      <c r="B34" s="110">
        <v>66598924</v>
      </c>
      <c r="C34" s="20" t="str">
        <f t="shared" si="0"/>
        <v>Recurso F6</v>
      </c>
      <c r="D34" s="63" t="s">
        <v>189</v>
      </c>
      <c r="E34" s="63" t="s">
        <v>155</v>
      </c>
      <c r="F34" s="13" t="str">
        <f t="shared" ca="1" si="4"/>
        <v>LE_06_01_REC300_IMG25n.jpg</v>
      </c>
      <c r="G34" s="13" t="str">
        <f ca="1">IF($F34&lt;&gt;"",IF($G$4="Recurso",VLOOKUP($E34,OFFSET('Definición técnica de imagenes'!$A$1,MATCH($G$5,'Definición técnica de imagenes'!$A$1:$A$104,0)-1,1,COUNTIF('Definición técnica de imagenes'!$A$3:$A$102,$G$5),5),5,FALSE),'Definición técnica de imagenes'!$F$16),"")</f>
        <v>320 x 480 px</v>
      </c>
      <c r="H34" s="13" t="str">
        <f t="shared" ca="1" si="5"/>
        <v>LE_06_01_REC300_IMG25a.jpg</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800 x 458 px</v>
      </c>
      <c r="J34" s="64" t="s">
        <v>217</v>
      </c>
      <c r="K34" s="64"/>
      <c r="O34" s="2"/>
    </row>
    <row r="35" spans="1:15" s="11" customFormat="1" ht="15.75" x14ac:dyDescent="0.25">
      <c r="A35" s="12" t="str">
        <f t="shared" si="6"/>
        <v>IMG26</v>
      </c>
      <c r="B35" s="110">
        <v>61244827</v>
      </c>
      <c r="C35" s="20" t="str">
        <f t="shared" si="0"/>
        <v>Recurso F6</v>
      </c>
      <c r="D35" s="63" t="s">
        <v>189</v>
      </c>
      <c r="E35" s="63" t="s">
        <v>155</v>
      </c>
      <c r="F35" s="13" t="str">
        <f t="shared" ca="1" si="4"/>
        <v>LE_06_01_REC300_IMG26n.jpg</v>
      </c>
      <c r="G35" s="13" t="str">
        <f ca="1">IF($F35&lt;&gt;"",IF($G$4="Recurso",VLOOKUP($E35,OFFSET('Definición técnica de imagenes'!$A$1,MATCH($G$5,'Definición técnica de imagenes'!$A$1:$A$104,0)-1,1,COUNTIF('Definición técnica de imagenes'!$A$3:$A$102,$G$5),5),5,FALSE),'Definición técnica de imagenes'!$F$16),"")</f>
        <v>320 x 480 px</v>
      </c>
      <c r="H35" s="13" t="str">
        <f t="shared" ca="1" si="5"/>
        <v>LE_06_01_REC300_IMG26a.jpg</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800 x 458 px</v>
      </c>
      <c r="J35" s="63" t="s">
        <v>218</v>
      </c>
      <c r="K35" s="65"/>
      <c r="O35" s="2"/>
    </row>
    <row r="36" spans="1:15" s="11" customFormat="1" x14ac:dyDescent="0.25">
      <c r="A36" s="12" t="str">
        <f t="shared" si="6"/>
        <v>IMG27</v>
      </c>
      <c r="B36" s="109">
        <v>56757019</v>
      </c>
      <c r="C36" s="20" t="str">
        <f t="shared" si="0"/>
        <v>Recurso F6</v>
      </c>
      <c r="D36" s="63" t="s">
        <v>189</v>
      </c>
      <c r="E36" s="63" t="s">
        <v>155</v>
      </c>
      <c r="F36" s="13" t="str">
        <f t="shared" ca="1" si="4"/>
        <v>LE_06_01_REC300_IMG27n.jpg</v>
      </c>
      <c r="G36" s="13" t="str">
        <f ca="1">IF($F36&lt;&gt;"",IF($G$4="Recurso",VLOOKUP($E36,OFFSET('Definición técnica de imagenes'!$A$1,MATCH($G$5,'Definición técnica de imagenes'!$A$1:$A$104,0)-1,1,COUNTIF('Definición técnica de imagenes'!$A$3:$A$102,$G$5),5),5,FALSE),'Definición técnica de imagenes'!$F$16),"")</f>
        <v>320 x 480 px</v>
      </c>
      <c r="H36" s="13" t="str">
        <f t="shared" ca="1" si="5"/>
        <v>LE_06_01_REC300_IMG27a.jpg</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800 x 458 px</v>
      </c>
      <c r="J36" s="63" t="s">
        <v>219</v>
      </c>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1" r:id="rId1" display="http://www.shutterstock.com/pic-216871654/stock-vector-king-of-spades-playing-card.html?src=5duCJrLgAMlaA0BhpK6goA-1-3"/>
    <hyperlink ref="B13" r:id="rId2" display="http://www.shutterstock.com/pic-161831867/stock-photo-the-major-mitchell-s-cockatoo-lophochroa-leadbeateri-also-known-as-leadbeater-s-cockatoo-or-pink.html?src=JPP8F8F2AUJFiQlrLpRr8Q-1-1"/>
    <hyperlink ref="B17" r:id="rId3" display="http://www.shutterstock.com/pic-138488198/stock-photo-smiling-asian-women-wearing-kimono.html?src=uOtI5cmLPqsQz_1iSW6iAw-1-58"/>
    <hyperlink ref="B19" r:id="rId4" display="http://www.shutterstock.com/pic-165362303/stock-photo-asian-winter-sport-fashion-man-in-snow-mountain-landscape-wearing-brown-jacket-and-fur-hoody-and.html?src=lW5FiUyENumCmCPJm7KNOA-1-5"/>
    <hyperlink ref="B22" r:id="rId5" display="http://www.shutterstock.com/pic-172670282/stock-photo-kefir.html?src=IMshJ7NG3-XqIKWol0FfKA-1-4"/>
    <hyperlink ref="B23" r:id="rId6" display="http://www.shutterstock.com/pic-238329175/stock-photo-kaiser-william-ii-last-german-emperor-ca-s.html?src=4oB0kMbApiFGTjXpEpgI3g-1-2"/>
    <hyperlink ref="B27" r:id="rId7" display="http://www.shutterstock.com/pic-208598317/stock-photo-villach-austria-august-young-traditional-musicians-at-the-procession-of-villacher-kirchtag.html"/>
    <hyperlink ref="B28" r:id="rId8" display="http://www.shutterstock.com/pic-242818573/stock-photo-jewish-immigrants-digging-a-trench-as-they-establish-a-communal-agricultural-settlement-a-kibbutz.html?src=s8PvJeP6zYFO79l32RByfg-1-9"/>
    <hyperlink ref="B32" r:id="rId9" display="http://www.shutterstock.com/pic-256431334/stock-photo-vintage-one-kilogram-iron-calibration-weight-on-white-background.html?src=8vGB-sEm2cTVqAySsVV5dQ-1-6"/>
    <hyperlink ref="B34" r:id="rId10" display="http://www.shutterstock.com/pic-66598924/stock-photo-fresh-pieces-kiwi-fruit-isolated-on-white-background.html?src=n_ewj-yCZv7Ou-prXIuxpg-1-50"/>
    <hyperlink ref="B35" r:id="rId11" display="http://www.shutterstock.com/pic-61244827/stock-photo-curious-koala.html"/>
  </hyperlinks>
  <pageMargins left="0.75" right="0.75" top="1" bottom="1" header="0.5" footer="0.5"/>
  <pageSetup orientation="portrait" horizontalDpi="4294967292" verticalDpi="4294967292"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Cristian Pineda</cp:lastModifiedBy>
  <dcterms:created xsi:type="dcterms:W3CDTF">2014-07-01T23:43:25Z</dcterms:created>
  <dcterms:modified xsi:type="dcterms:W3CDTF">2015-09-14T04:05:39Z</dcterms:modified>
</cp:coreProperties>
</file>