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2_CO\SOLICITUDES_GRAFICAS_02\"/>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A10" i="1"/>
  <c r="A11" i="1"/>
  <c r="A12" i="1"/>
  <c r="A13" i="1"/>
  <c r="A14"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<sst xmlns="http://schemas.openxmlformats.org/spreadsheetml/2006/main" count="383" uniqueCount="200">
  <si>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</si>
  <si>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</si>
  <si>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</si>
  <si>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</si>
  <si>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</si>
  <si>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</si>
  <si>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</si>
  <si>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</si>
  <si>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</si>
  <si>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</si>
  <si>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</si>
  <si>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</si>
  <si>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</si>
  <si>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</si>
  <si>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</si>
  <si>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</si>
  <si>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</si>
  <si>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</si>
  <si>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</si>
  <si>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</si>
  <si>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</si>
  <si>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</si>
  <si>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</si>
  <si>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</si>
  <si>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</si>
  <si>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</si>
  <si>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</si>
  <si>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</si>
  <si>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</si>
  <si>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</si>
  <si>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</si>
  <si>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</si>
  <si>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</si>
  <si>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</si>
  <si>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</si>
  <si>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</si>
  <si>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</si>
  <si>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</si>
  <si>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</si>
  <si>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</si>
  <si>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</si>
  <si>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</si>
  <si>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</si>
  <si>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</si>
  <si>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</si>
  <si>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</si>
  <si>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</si>
  <si>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</si>
  <si>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</si>
  <si>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</si>
  <si>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</si>
  <si>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</si>
  <si>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</si>
  <si>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</si>
  <si>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</si>
  <si>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</si>
  <si>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</si>
  <si>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</si>
  <si>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</si>
  <si>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</si>
  <si>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</si>
  <si>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</si>
  <si>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</si>
  <si>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</si>
  <si>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</si>
  <si>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</si>
  <si>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</si>
  <si>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</si>
  <si>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</si>
  <si>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</si>
  <si>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</si>
  <si>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</si>
  <si>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</si>
  <si>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</si>
  <si>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</si>
  <si>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</si>
  <si>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</si>
  <si>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</si>
  <si>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</si>
  <si>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</si>
  <si>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</si>
  <si>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</si>
  <si>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</si>
  <si>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</si>
  <si>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</si>
  <si>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</si>
  <si>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</si>
  <si>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</si>
  <si>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</si>
  <si>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</si>
  <si>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</si>
  <si>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</si>
  <si>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</si>
  <si>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</si>
  <si>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</si>
  <si>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</si>
  <si>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</si>
  <si>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</si>
  <si>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</si>
  <si>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</si>
  <si>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</si>
  <si>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</si>
  <si>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</si>
  <si>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</si>
  <si>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</si>
  <si>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</si>
  <si>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</si>
  <si>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</si>
  <si>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</si>
  <si>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</si>
  <si>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</si>
  <si>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</si>
  <si>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</si>
  <si>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</si>
  <si>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</si>
  <si>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</si>
  <si>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</si>
  <si>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</si>
  <si>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</si>
  <si>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</si>
  <si>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</si>
  <si>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</si>
  <si>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</si>
  <si>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</si>
  <si>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</si>
  <si>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</si>
  <si>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</si>
  <si>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</si>
  <si>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</si>
  <si>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</si>
  <si>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</si>
  <si>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</si>
  <si>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</si>
  <si>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</si>
  <si>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</si>
  <si>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</si>
  <si>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</si>
  <si>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</si>
  <si>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</si>
  <si>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</si>
  <si>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</si>
  <si>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</si>
  <si>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</si>
  <si>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</si>
  <si>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</si>
  <si>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</si>
  <si>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</si>
  <si>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</si>
  <si>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</si>
  <si>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</si>
  <si>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</si>
  <si>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</si>
  <si>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</si>
  <si>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</si>
  <si>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</si>
  <si>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</si>
  <si>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</si>
  <si>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</si>
  <si>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</si>
  <si>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</si>
  <si>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</si>
  <si>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</si>
  <si>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</si>
  <si>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</si>
  <si>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</si>
  <si>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</si>
  <si>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</si>
  <si>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</si>
  <si>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</si>
  <si>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</si>
  <si>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</si>
  <si>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</si>
  <si>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</si>
  <si>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</si>
  <si>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</si>
  <si>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</si>
  <si>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</si>
  <si>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</si>
  <si>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</si>
  <si>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</si>
  <si>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</si>
  <si>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</si>
  <si>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</si>
  <si>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</si>
  <si>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</si>
  <si>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</si>
  <si>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</si>
  <si>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</si>
  <si>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Luz Amparo Rubiano</t>
  </si>
  <si>
    <t>http://www.banrepcultural.org/sites/default/files/libros/28243/copy02.jpg</t>
  </si>
  <si>
    <t>http://admin.banrepcultural.org/sites/default/files/309_2.jpg</t>
  </si>
  <si>
    <t>http://www.banrepcultural.org/la-lechuga/explore/images/big_images/big_lechuga_front.jpg</t>
  </si>
  <si>
    <t>http://www.banrepcultural.org/blaavirtual/exhibiciones/historia-natural-politica/images/hnp/013c.jpg</t>
  </si>
  <si>
    <t>Anónimo. La adoración de los pastores.</t>
  </si>
  <si>
    <t xml:space="preserve">Gregorio Vásquez de Arce y Ceballos. El juicio final. </t>
  </si>
  <si>
    <t>Iglesia de Santo Domingo, en Popayán.</t>
  </si>
  <si>
    <t>José Galaz. Custodia de la iglesia de San Ignacio, en Bogotá</t>
  </si>
  <si>
    <t>Lámina con las hojas rotas. Bosquejos para la Flora del Nuevo Reino de Granada.</t>
  </si>
  <si>
    <t>La literatura colombiana de la Colonia</t>
  </si>
  <si>
    <t>LE_08_02_REC90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</si>
</sst>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20" workbookViewId="0">
      <pane ySplit="9" topLeftCell="A13" activePane="bottomLeft" state="frozen"/>
      <selection pane="bottomLeft" activeCell="D13" sqref="D13"/>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F8</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42296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F8</v>
      </c>
      <c r="F9" s="57" t="s">
        <v>61</v>
      </c>
      <c r="G9" s="57" t="s">
        <v>59</v>
      </c>
      <c r="H9" s="57" t="s">
        <v>60</v>
      </c>
      <c r="I9" s="57" t="s">
        <v>114</v>
      </c>
      <c r="J9" s="18" t="s">
        <v>6</v>
      </c>
      <c r="K9" s="19" t="s">
        <v>7</v>
      </c>
      <c r="O9" s="2" t="str">
        <f>'Definición técnica de imagenes'!A11</f>
        <v>M10B</v>
      </c>
    </row>
    <row r="10" spans="1:16" s="11" customFormat="1" ht="54" x14ac:dyDescent="0.25">
      <c r="A10" s="12" t="str">
        <f>IF(OR(B10&lt;&gt;"",J10&lt;&gt;""),"IMG01","")</f>
        <v>IMG01</v>
      </c>
      <c r="B10" s="62" t="s">
        <v>189</v>
      </c>
      <c r="C10" s="20" t="str">
        <f t="shared" ref="C10:C41" si="0">IF(OR(B10&lt;&gt;"",J10&lt;&gt;""),IF($G$4="Recurso",CONCATENATE($G$4," ",$G$5),$G$4),"")</f>
        <v>Recurso F8</v>
      </c>
      <c r="D10" s="63" t="s">
        <v>187</v>
      </c>
      <c r="E10" s="63" t="s">
        <v>155</v>
      </c>
      <c r="F10" s="13" t="str">
        <f t="shared" ref="F10" ca="1" si="1">IF(OR(B10&lt;&gt;"",J10&lt;&gt;""),CONCATENATE($C$7,"_",$A10,IF($G$4="Cuaderno de Estudio","_small",CONCATENATE(IF(I10="","","n"),IF(LEFT($G$5,1)="F",".jpg",".png")))),"")</f>
        <v>LE_08_02_REC90_IMG01.jpg</v>
      </c>
      <c r="G10" s="13" t="str">
        <f ca="1">IF($F10&lt;&gt;"",IF($G$4="Recurso",VLOOKUP($E10,OFFSET('Definición técnica de imagenes'!$A$1,MATCH($G$5,'Definición técnica de imagenes'!$A$1:$A$104,0)-1,1,COUNTIF('Definición técnica de imagenes'!$A$3:$A$102,$G$5),5),5,FALSE),'Definición técnica de imagenes'!$F$16),"")</f>
        <v>643 x 450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193</v>
      </c>
      <c r="K10" s="64"/>
      <c r="O10" s="2" t="str">
        <f>'Definición técnica de imagenes'!A12</f>
        <v>M12D</v>
      </c>
    </row>
    <row r="11" spans="1:16" s="11" customFormat="1" ht="41.1" customHeight="1" x14ac:dyDescent="0.25">
      <c r="A11" s="12" t="str">
        <f t="shared" ref="A11:A18" si="3">IF(OR(B11&lt;&gt;"",J11&lt;&gt;""),CONCATENATE(LEFT(A10,3),IF(MID(A10,4,2)+1&lt;10,CONCATENATE("0",MID(A10,4,2)+1))),"")</f>
        <v>IMG02</v>
      </c>
      <c r="B11" s="62" t="s">
        <v>190</v>
      </c>
      <c r="C11" s="20" t="str">
        <f t="shared" si="0"/>
        <v>Recurso F8</v>
      </c>
      <c r="D11" s="63" t="s">
        <v>187</v>
      </c>
      <c r="E11" s="63" t="s">
        <v>155</v>
      </c>
      <c r="F11" s="13" t="str">
        <f t="shared" ref="F11:F74" ca="1" si="4">IF(OR(B11&lt;&gt;"",J11&lt;&gt;""),CONCATENATE($C$7,"_",$A11,IF($G$4="Cuaderno de Estudio","_small",CONCATENATE(IF(I11="","","n"),IF(LEFT($G$5,1)="F",".jpg",".png")))),"")</f>
        <v>LE_08_02_REC90_IMG02.jpg</v>
      </c>
      <c r="G11" s="13" t="str">
        <f ca="1">IF($F11&lt;&gt;"",IF($G$4="Recurso",VLOOKUP($E11,OFFSET('Definición técnica de imagenes'!$A$1,MATCH($G$5,'Definición técnica de imagenes'!$A$1:$A$104,0)-1,1,COUNTIF('Definición técnica de imagenes'!$A$3:$A$102,$G$5),5),5,FALSE),'Definición técnica de imagenes'!$F$16),"")</f>
        <v>643 x 450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194</v>
      </c>
      <c r="K11" s="65"/>
      <c r="O11" s="2" t="str">
        <f>'Definición técnica de imagenes'!A13</f>
        <v>M101</v>
      </c>
    </row>
    <row r="12" spans="1:16" s="11" customFormat="1" x14ac:dyDescent="0.25">
      <c r="A12" s="12" t="str">
        <f t="shared" si="3"/>
        <v>IMG03</v>
      </c>
      <c r="B12" s="62">
        <v>177873671</v>
      </c>
      <c r="C12" s="20" t="str">
        <f t="shared" si="0"/>
        <v>Recurso F8</v>
      </c>
      <c r="D12" s="63" t="s">
        <v>187</v>
      </c>
      <c r="E12" s="63" t="s">
        <v>155</v>
      </c>
      <c r="F12" s="13" t="str">
        <f t="shared" ca="1" si="4"/>
        <v>LE_08_02_REC90_IMG03.jpg</v>
      </c>
      <c r="G12" s="13" t="str">
        <f ca="1">IF($F12&lt;&gt;"",IF($G$4="Recurso",VLOOKUP($E12,OFFSET('Definición técnica de imagenes'!$A$1,MATCH($G$5,'Definición técnica de imagenes'!$A$1:$A$104,0)-1,1,COUNTIF('Definición técnica de imagenes'!$A$3:$A$102,$G$5),5),5,FALSE),'Definición técnica de imagenes'!$F$16),"")</f>
        <v>643 x 450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195</v>
      </c>
      <c r="K12" s="64"/>
      <c r="O12" s="2" t="str">
        <f>'Definición técnica de imagenes'!A18</f>
        <v>Diaporama F1</v>
      </c>
    </row>
    <row r="13" spans="1:16" s="11" customFormat="1" ht="67.5" x14ac:dyDescent="0.25">
      <c r="A13" s="12" t="str">
        <f t="shared" si="3"/>
        <v>IMG04</v>
      </c>
      <c r="B13" s="62" t="s">
        <v>191</v>
      </c>
      <c r="C13" s="20" t="str">
        <f t="shared" si="0"/>
        <v>Recurso F8</v>
      </c>
      <c r="D13" s="63" t="s">
        <v>187</v>
      </c>
      <c r="E13" s="63" t="s">
        <v>155</v>
      </c>
      <c r="F13" s="13" t="str">
        <f t="shared" ca="1" si="4"/>
        <v>LE_08_02_REC90_IMG04.jpg</v>
      </c>
      <c r="G13" s="13" t="str">
        <f ca="1">IF($F13&lt;&gt;"",IF($G$4="Recurso",VLOOKUP($E13,OFFSET('Definición técnica de imagenes'!$A$1,MATCH($G$5,'Definición técnica de imagenes'!$A$1:$A$104,0)-1,1,COUNTIF('Definición técnica de imagenes'!$A$3:$A$102,$G$5),5),5,FALSE),'Definición técnica de imagenes'!$F$16),"")</f>
        <v>643 x 450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196</v>
      </c>
      <c r="K13" s="64"/>
      <c r="O13" s="2" t="str">
        <f>'Definición técnica de imagenes'!A19</f>
        <v>F4</v>
      </c>
    </row>
    <row r="14" spans="1:16" s="11" customFormat="1" ht="67.5" x14ac:dyDescent="0.25">
      <c r="A14" s="12" t="str">
        <f t="shared" si="3"/>
        <v>IMG05</v>
      </c>
      <c r="B14" s="62" t="s">
        <v>192</v>
      </c>
      <c r="C14" s="20" t="str">
        <f t="shared" si="0"/>
        <v>Recurso F8</v>
      </c>
      <c r="D14" s="63" t="s">
        <v>187</v>
      </c>
      <c r="E14" s="63" t="s">
        <v>155</v>
      </c>
      <c r="F14" s="13" t="str">
        <f t="shared" ca="1" si="4"/>
        <v>LE_08_02_REC90_IMG05.jpg</v>
      </c>
      <c r="G14" s="13" t="str">
        <f ca="1">IF($F14&lt;&gt;"",IF($G$4="Recurso",VLOOKUP($E14,OFFSET('Definición técnica de imagenes'!$A$1,MATCH($G$5,'Definición técnica de imagenes'!$A$1:$A$104,0)-1,1,COUNTIF('Definición técnica de imagenes'!$A$3:$A$102,$G$5),5),5,FALSE),'Definición técnica de imagenes'!$F$16),"")</f>
        <v>643 x 450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197</v>
      </c>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2015-10-19T16:16:00Z</dcterms:modified>
</cp:coreProperties>
</file>