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showInkAnnotation="0" codeName="ThisWorkbook" autoCompressPictures="0"/>
  <mc:AlternateContent xmlns:mc="http://schemas.openxmlformats.org/markup-compatibility/2006">
    <mc:Choice Requires="x15">
      <x15ac:absPath xmlns:x15ac="http://schemas.microsoft.com/office/spreadsheetml/2010/11/ac" url="/Users/marcocardonagiraldo/Documents/AAA_Planeta_2016/U2/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460" windowWidth="23040" windowHeight="125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3" i="1"/>
  <c r="A14" i="1"/>
  <c r="A15" i="1"/>
  <c r="F15" i="1"/>
  <c r="G15" i="1"/>
  <c r="H15" i="1"/>
  <c r="F14" i="1"/>
  <c r="G14" i="1"/>
  <c r="H14" i="1"/>
  <c r="F13" i="1"/>
  <c r="G13" i="1"/>
  <c r="H13" i="1"/>
  <c r="A12" i="1"/>
  <c r="F12" i="1"/>
  <c r="G12" i="1"/>
  <c r="H12" i="1"/>
  <c r="A11"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<sst xmlns="http://schemas.openxmlformats.org/spreadsheetml/2006/main" count="390" uniqueCount="205">
  <si>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</si>
  <si>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</si>
  <si>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</si>
  <si>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</si>
  <si>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</si>
  <si>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</si>
  <si>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</si>
  <si>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</si>
  <si>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</si>
  <si>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</si>
  <si>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</si>
  <si>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</si>
  <si>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</si>
  <si>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</si>
  <si>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</si>
  <si>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</si>
  <si>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</si>
  <si>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</si>
  <si>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</si>
  <si>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</si>
  <si>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</si>
  <si>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</si>
  <si>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</si>
  <si>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</si>
  <si>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</si>
  <si>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</si>
  <si>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</si>
  <si>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</si>
  <si>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</si>
  <si>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</si>
  <si>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</si>
  <si>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</si>
  <si>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</si>
  <si>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</si>
  <si>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</si>
  <si>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</si>
  <si>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</si>
  <si>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</si>
  <si>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</si>
  <si>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</si>
  <si>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</si>
  <si>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</si>
  <si>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</si>
  <si>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</si>
  <si>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</si>
  <si>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</si>
  <si>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</si>
  <si>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</si>
  <si>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</si>
  <si>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</si>
  <si>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</si>
  <si>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</si>
  <si>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</si>
  <si>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</si>
  <si>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</si>
  <si>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</si>
  <si>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</si>
  <si>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</si>
  <si>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</si>
  <si>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</si>
  <si>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</si>
  <si>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</si>
  <si>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</si>
  <si>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</si>
  <si>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</si>
  <si>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</si>
  <si>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</si>
  <si>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</si>
  <si>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</si>
  <si>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</si>
  <si>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</si>
  <si>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</si>
  <si>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</si>
  <si>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</si>
  <si>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</si>
  <si>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</si>
  <si>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</si>
  <si>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</si>
  <si>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</si>
  <si>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</si>
  <si>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</si>
  <si>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</si>
  <si>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</si>
  <si>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</si>
  <si>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</si>
  <si>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</si>
  <si>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</si>
  <si>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</si>
  <si>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</si>
  <si>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</si>
  <si>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</si>
  <si>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</si>
  <si>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</si>
  <si>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</si>
  <si>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</si>
  <si>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</si>
  <si>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</si>
  <si>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</si>
  <si>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</si>
  <si>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</si>
  <si>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</si>
  <si>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</si>
  <si>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</si>
  <si>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</si>
  <si>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</si>
  <si>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</si>
  <si>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</si>
  <si>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</si>
  <si>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</si>
  <si>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</si>
  <si>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</si>
  <si>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</si>
  <si>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</si>
  <si>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</si>
  <si>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</si>
  <si>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</si>
  <si>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</si>
  <si>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</si>
  <si>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</si>
  <si>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</si>
  <si>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</si>
  <si>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</si>
  <si>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</si>
  <si>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</si>
  <si>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</si>
  <si>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</si>
  <si>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</si>
  <si>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</si>
  <si>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</si>
  <si>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</si>
  <si>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</si>
  <si>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</si>
  <si>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</si>
  <si>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</si>
  <si>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</si>
  <si>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</si>
  <si>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</si>
  <si>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</si>
  <si>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</si>
  <si>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</si>
  <si>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</si>
  <si>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</si>
  <si>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</si>
  <si>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</si>
  <si>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</si>
  <si>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</si>
  <si>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</si>
  <si>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</si>
  <si>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</si>
  <si>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</si>
  <si>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</si>
  <si>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</si>
  <si>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</si>
  <si>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</si>
  <si>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</si>
  <si>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</si>
  <si>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</si>
  <si>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</si>
  <si>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</si>
  <si>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</si>
  <si>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</si>
  <si>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</si>
  <si>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</si>
  <si>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</si>
  <si>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</si>
  <si>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</si>
  <si>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</si>
  <si>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</si>
  <si>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</si>
  <si>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</si>
  <si>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</si>
  <si>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</si>
  <si>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</si>
  <si>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</si>
  <si>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</si>
  <si>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</si>
  <si>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</si>
  <si>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</si>
  <si>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</si>
  <si>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</si>
  <si>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</si>
  <si>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</si>
  <si>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</si>
  <si>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</si>
  <si>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</si>
  <si>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</si>
  <si>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</si>
  <si>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LITERATURA DE LA EDAD MEDIA</t>
  </si>
  <si>
    <t>LE_11_02_REC250</t>
  </si>
  <si>
    <t>MARCO CARDONA (20/05/2016)</t>
  </si>
  <si>
    <t>SHUTTER: 402817834</t>
  </si>
  <si>
    <t>Fotografía</t>
  </si>
  <si>
    <t>CATEDRAL DE SANTIAGO DE COMPOSTELA</t>
  </si>
  <si>
    <t xml:space="preserve">SHUTTER: 334771472 </t>
  </si>
  <si>
    <t>ESTATUA DEL REY ARTURO</t>
  </si>
  <si>
    <t>FAVOR INTERVENIR CON EL SIGUIENTE PIE DE FOTO: Estatua que representa al rey Arturo.</t>
  </si>
  <si>
    <t>shutter: 152934713</t>
  </si>
  <si>
    <t>Monumento a los nibelungos</t>
  </si>
  <si>
    <t>FAVOR INTERVENIR CON ESTE PIE DE FOTO: Monumento alusivo al Cantar de los Nibelungos NOTA: "CANTAR DE LOS NIBELUNGOS" DEBE IR ENITÁLICA.</t>
  </si>
  <si>
    <t xml:space="preserve">SHUTTER: 365183174 </t>
  </si>
  <si>
    <t>MOSQUITO O ZANCUDO</t>
  </si>
  <si>
    <t xml:space="preserve">SHUTTER: 245297368 </t>
  </si>
  <si>
    <t>MUJER MAYOR EJERCITÁNDOSE.</t>
  </si>
  <si>
    <t xml:space="preserve">SHUTTER: 368163842 </t>
  </si>
  <si>
    <t>TABLETA EN LAS MANOS DE UNA PERSONA.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</si>
</sst>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B15" sqref="B15"/>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M101</v>
      </c>
    </row>
    <row r="2" spans="1:16" ht="16" x14ac:dyDescent="0.2">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 x14ac:dyDescent="0.1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LE_11_02_REC250_IMG01n.png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LE_11_02_REC250_IMG01a.png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44" customHeight="1" x14ac:dyDescent="0.15">
      <c r="A11" s="12" t="str">
        <f t="shared" ref="A11:A18" si="3">IF(OR(B11&lt;&gt;"",J11&lt;&gt;""),CONCATENATE(LEFT(A10,3),IF(MID(A10,4,2)+1&lt;10,CONCATENATE("0",MID(A10,4,2)+1))),"")</f>
        <v>IMG02</v>
      </c>
      <c r="B11" s="62" t="s">
        <v>193</v>
      </c>
      <c r="C11" s="20" t="str">
        <f t="shared" si="0"/>
        <v>Recurso M101</v>
      </c>
      <c r="D11" s="63" t="s">
        <v>191</v>
      </c>
      <c r="E11" s="63" t="s">
        <v>155</v>
      </c>
      <c r="F11" s="13" t="str">
        <f t="shared" ref="F11:F74" ca="1" si="4">IF(OR(B11&lt;&gt;"",J11&lt;&gt;""),CONCATENATE($C$7,"_",$A11,IF($G$4="Cuaderno de Estudio","_small",CONCATENATE(IF(I11="","","n"),IF(LEFT($G$5,1)="F",".jpg",".png")))),"")</f>
        <v>LE_11_02_REC250_IMG02n.png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LE_11_02_REC250_IMG02a.png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ht="65" x14ac:dyDescent="0.15">
      <c r="A12" s="12" t="str">
        <f t="shared" si="3"/>
        <v>IMG03</v>
      </c>
      <c r="B12" s="62" t="s">
        <v>196</v>
      </c>
      <c r="C12" s="20" t="str">
        <f t="shared" si="0"/>
        <v>Recurso M101</v>
      </c>
      <c r="D12" s="63" t="s">
        <v>191</v>
      </c>
      <c r="E12" s="63" t="s">
        <v>155</v>
      </c>
      <c r="F12" s="13" t="str">
        <f t="shared" ca="1" si="4"/>
        <v>LE_11_02_REC250_IMG03n.png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LE_11_02_REC250_IMG03a.png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197</v>
      </c>
      <c r="K12" s="64" t="s">
        <v>198</v>
      </c>
      <c r="O12" s="2" t="str">
        <f>'Definición técnica de imagenes'!A18</f>
        <v>Diaporama F1</v>
      </c>
    </row>
    <row r="13" spans="1:16" s="11" customFormat="1" x14ac:dyDescent="0.15">
      <c r="A13" s="12" t="str">
        <f t="shared" si="3"/>
        <v>IMG04</v>
      </c>
      <c r="B13" s="62" t="s">
        <v>199</v>
      </c>
      <c r="C13" s="20" t="str">
        <f t="shared" si="0"/>
        <v>Recurso M101</v>
      </c>
      <c r="D13" s="63" t="s">
        <v>191</v>
      </c>
      <c r="E13" s="63" t="s">
        <v>155</v>
      </c>
      <c r="F13" s="13" t="str">
        <f t="shared" ca="1" si="4"/>
        <v>LE_11_02_REC250_IMG04n.png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LE_11_02_REC250_IMG04a.png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200</v>
      </c>
      <c r="K13" s="64"/>
      <c r="O13" s="2" t="str">
        <f>'Definición técnica de imagenes'!A19</f>
        <v>F4</v>
      </c>
    </row>
    <row r="14" spans="1:16" s="11" customFormat="1" x14ac:dyDescent="0.15">
      <c r="A14" s="12" t="str">
        <f t="shared" si="3"/>
        <v>IMG05</v>
      </c>
      <c r="B14" s="62" t="s">
        <v>201</v>
      </c>
      <c r="C14" s="20" t="str">
        <f t="shared" si="0"/>
        <v>Recurso M101</v>
      </c>
      <c r="D14" s="63" t="s">
        <v>191</v>
      </c>
      <c r="E14" s="63" t="s">
        <v>155</v>
      </c>
      <c r="F14" s="13" t="str">
        <f t="shared" ca="1" si="4"/>
        <v>LE_11_02_REC250_IMG05n.png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LE_11_02_REC250_IMG05a.png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202</v>
      </c>
      <c r="K14" s="64"/>
      <c r="O14" s="2" t="str">
        <f>'Definición técnica de imagenes'!A22</f>
        <v>F6</v>
      </c>
    </row>
    <row r="15" spans="1:16" s="11" customFormat="1" ht="26" x14ac:dyDescent="0.15">
      <c r="A15" s="12" t="str">
        <f t="shared" si="3"/>
        <v>IMG06</v>
      </c>
      <c r="B15" s="62" t="s">
        <v>203</v>
      </c>
      <c r="C15" s="20" t="str">
        <f t="shared" si="0"/>
        <v>Recurso M101</v>
      </c>
      <c r="D15" s="63" t="s">
        <v>191</v>
      </c>
      <c r="E15" s="63" t="s">
        <v>155</v>
      </c>
      <c r="F15" s="13" t="str">
        <f t="shared" ca="1" si="4"/>
        <v>LE_11_02_REC250_IMG06n.png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LE_11_02_REC250_IMG06a.png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204</v>
      </c>
      <c r="K15" s="66"/>
      <c r="O15" s="2" t="str">
        <f>'Definición técnica de imagenes'!A24</f>
        <v>F6B</v>
      </c>
    </row>
    <row r="16" spans="1:16" s="11" customFormat="1" x14ac:dyDescent="0.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3" t="s">
        <v>38</v>
      </c>
      <c r="B1" s="94"/>
      <c r="C1" s="94"/>
      <c r="D1" s="94"/>
      <c r="E1" s="94"/>
      <c r="F1" s="95"/>
    </row>
    <row r="2" spans="1:11" x14ac:dyDescent="0.2">
      <c r="A2" s="30" t="s">
        <v>42</v>
      </c>
      <c r="B2" s="31"/>
      <c r="C2" s="96" t="s">
        <v>13</v>
      </c>
      <c r="D2" s="97"/>
      <c r="E2" s="98"/>
      <c r="F2" s="32"/>
    </row>
    <row r="3" spans="1:11" ht="64" x14ac:dyDescent="0.2">
      <c r="A3" s="33" t="s">
        <v>43</v>
      </c>
      <c r="B3" s="31"/>
      <c r="C3" s="102" t="s">
        <v>14</v>
      </c>
      <c r="D3" s="103"/>
      <c r="E3" s="104"/>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5" t="str">
        <f>CONCATENATE(H21,"_",I21,"_",J21,"_CO")</f>
        <v>LE_07_04_CO</v>
      </c>
      <c r="E5" s="106"/>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1" t="str">
        <f>CONCATENATE("SolicitudGrafica_",D5,".xls")</f>
        <v>SolicitudGrafica_LE_07_04_CO.xls</v>
      </c>
      <c r="E7" s="91"/>
      <c r="F7" s="92"/>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3" t="s">
        <v>41</v>
      </c>
      <c r="B13" s="94"/>
      <c r="C13" s="94"/>
      <c r="D13" s="94"/>
      <c r="E13" s="94"/>
      <c r="F13" s="95"/>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6" t="s">
        <v>49</v>
      </c>
      <c r="D15" s="97"/>
      <c r="E15" s="97"/>
      <c r="F15" s="98"/>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9" t="str">
        <f>CONCATENATE(H21,"_",I21,"_",J21,"_",K45)</f>
        <v>LE_07_04_REC10</v>
      </c>
      <c r="E17" s="100"/>
      <c r="F17" s="101"/>
      <c r="J17" s="22">
        <v>14</v>
      </c>
      <c r="K17" s="22">
        <v>14</v>
      </c>
    </row>
    <row r="18" spans="1:11" ht="81" thickBot="1" x14ac:dyDescent="0.25">
      <c r="A18" s="33" t="s">
        <v>48</v>
      </c>
      <c r="B18" s="31"/>
      <c r="C18" s="59" t="s">
        <v>120</v>
      </c>
      <c r="D18" s="91" t="str">
        <f>CONCATENATE("SolicitudGrafica_",D17,".xls")</f>
        <v>SolicitudGrafica_LE_07_04_REC10.xls</v>
      </c>
      <c r="E18" s="91"/>
      <c r="F18" s="92"/>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8" t="s">
        <v>56</v>
      </c>
      <c r="B1" s="108" t="s">
        <v>149</v>
      </c>
      <c r="C1" s="108" t="s">
        <v>63</v>
      </c>
      <c r="D1" s="108" t="s">
        <v>64</v>
      </c>
      <c r="E1" s="108" t="s">
        <v>5</v>
      </c>
      <c r="F1" s="108" t="s">
        <v>65</v>
      </c>
      <c r="G1" s="108" t="s">
        <v>66</v>
      </c>
      <c r="H1" s="107" t="s">
        <v>68</v>
      </c>
      <c r="I1" s="107"/>
    </row>
    <row r="2" spans="1:10" x14ac:dyDescent="0.2">
      <c r="A2" s="108"/>
      <c r="B2" s="108"/>
      <c r="C2" s="108"/>
      <c r="D2" s="108"/>
      <c r="E2" s="108"/>
      <c r="F2" s="108"/>
      <c r="G2" s="108"/>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3"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7" customFormat="1" ht="14.75" customHeight="1" x14ac:dyDescent="0.2">
      <c r="A15" s="75" t="s">
        <v>96</v>
      </c>
      <c r="B15" s="75"/>
      <c r="C15" s="75" t="s">
        <v>97</v>
      </c>
      <c r="D15" s="76" t="s">
        <v>98</v>
      </c>
      <c r="E15" s="75" t="s">
        <v>93</v>
      </c>
      <c r="F15" s="75" t="s">
        <v>117</v>
      </c>
      <c r="G15" s="75"/>
      <c r="H15" s="76" t="s">
        <v>122</v>
      </c>
      <c r="I15" s="75"/>
      <c r="J15" s="77"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2"/>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2"/>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2016-05-20T19:57:37Z</dcterms:modified>
</cp:coreProperties>
</file>