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ian\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D5" i="2" l="1"/>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12" i="1"/>
  <c r="G12" i="1" s="1"/>
  <c r="H12" i="1"/>
  <c r="H11" i="1"/>
  <c r="K45" i="2"/>
  <c r="J21" i="2"/>
  <c r="I21" i="2"/>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F42" i="1" l="1"/>
  <c r="G42" i="1" s="1"/>
  <c r="H42" i="1"/>
  <c r="A43" i="1"/>
  <c r="F43" i="1" l="1"/>
  <c r="G43" i="1" s="1"/>
  <c r="H43" i="1"/>
  <c r="A44" i="1"/>
  <c r="F44" i="1" l="1"/>
  <c r="G44" i="1" s="1"/>
  <c r="H44" i="1"/>
  <c r="A45" i="1"/>
  <c r="F45" i="1" l="1"/>
  <c r="G45" i="1" s="1"/>
  <c r="H45" i="1"/>
  <c r="A46" i="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<sst xmlns="http://schemas.openxmlformats.org/spreadsheetml/2006/main" count="475" uniqueCount="230">
  <si>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</si>
  <si>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</si>
  <si>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</si>
  <si>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</si>
  <si>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</si>
  <si>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</si>
  <si>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</si>
  <si>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</si>
  <si>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</si>
  <si>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</si>
  <si>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</si>
  <si>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</si>
  <si>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</si>
  <si>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</si>
  <si>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</si>
  <si>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</si>
  <si>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</si>
  <si>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</si>
  <si>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</si>
  <si>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</si>
  <si>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</si>
  <si>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</si>
  <si>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</si>
  <si>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</si>
  <si>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</si>
  <si>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</si>
  <si>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</si>
  <si>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</si>
  <si>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</si>
  <si>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</si>
  <si>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</si>
  <si>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</si>
  <si>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</si>
  <si>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</si>
  <si>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</si>
  <si>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</si>
  <si>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</si>
  <si>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</si>
  <si>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</si>
  <si>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</si>
  <si>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</si>
  <si>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</si>
  <si>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</si>
  <si>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</si>
  <si>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</si>
  <si>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</si>
  <si>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</si>
  <si>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</si>
  <si>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</si>
  <si>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</si>
  <si>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</si>
  <si>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</si>
  <si>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</si>
  <si>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</si>
  <si>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</si>
  <si>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</si>
  <si>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</si>
  <si>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</si>
  <si>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</si>
  <si>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</si>
  <si>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</si>
  <si>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</si>
  <si>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</si>
  <si>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</si>
  <si>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</si>
  <si>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</si>
  <si>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</si>
  <si>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</si>
  <si>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</si>
  <si>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</si>
  <si>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</si>
  <si>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</si>
  <si>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</si>
  <si>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</si>
  <si>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</si>
  <si>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</si>
  <si>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</si>
  <si>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</si>
  <si>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</si>
  <si>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</si>
  <si>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</si>
  <si>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</si>
  <si>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</si>
  <si>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</si>
  <si>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</si>
  <si>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</si>
  <si>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</si>
  <si>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</si>
  <si>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</si>
  <si>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</si>
  <si>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</si>
  <si>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</si>
  <si>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</si>
  <si>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</si>
  <si>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</si>
  <si>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</si>
  <si>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</si>
  <si>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</si>
  <si>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</si>
  <si>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</si>
  <si>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</si>
  <si>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</si>
  <si>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</si>
  <si>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</si>
  <si>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</si>
  <si>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</si>
  <si>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</si>
  <si>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</si>
  <si>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</si>
  <si>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</si>
  <si>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</si>
  <si>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</si>
  <si>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</si>
  <si>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</si>
  <si>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</si>
  <si>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</si>
  <si>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</si>
  <si>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</si>
  <si>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</si>
  <si>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</si>
  <si>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</si>
  <si>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</si>
  <si>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</si>
  <si>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</si>
  <si>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</si>
  <si>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</si>
  <si>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</si>
  <si>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</si>
  <si>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</si>
  <si>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</si>
  <si>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</si>
  <si>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</si>
  <si>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</si>
  <si>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</si>
  <si>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</si>
  <si>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</si>
  <si>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</si>
  <si>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</si>
  <si>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</si>
  <si>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</si>
  <si>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</si>
  <si>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</si>
  <si>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</si>
  <si>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</si>
  <si>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</si>
  <si>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</si>
  <si>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</si>
  <si>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</si>
  <si>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</si>
  <si>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</si>
  <si>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</si>
  <si>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</si>
  <si>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</si>
  <si>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</si>
  <si>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</si>
  <si>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</si>
  <si>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</si>
  <si>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</si>
  <si>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</si>
  <si>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</si>
  <si>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</si>
  <si>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</si>
  <si>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</si>
  <si>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</si>
  <si>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</si>
  <si>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</si>
  <si>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</si>
  <si>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</si>
  <si>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</si>
  <si>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</si>
  <si>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</si>
  <si>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</si>
  <si>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</si>
  <si>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</si>
  <si>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</si>
  <si>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</si>
  <si>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</si>
  <si>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</si>
  <si>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</si>
  <si>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</si>
  <si>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</si>
  <si>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</si>
  <si>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</si>
  <si>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</si>
  <si>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</si>
  <si>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</si>
  <si>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</si>
  <si>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reportaje</t>
  </si>
  <si>
    <t>Cristian Pineda</t>
  </si>
  <si>
    <t>Fotografía</t>
  </si>
  <si>
    <t>Engranajes para la ficha 1</t>
  </si>
  <si>
    <t>Engranajes para la ficha 2</t>
  </si>
  <si>
    <t>es la imagen de la derecha al inicio del recurso</t>
  </si>
  <si>
    <t>es la imagen de la izquierda al inicio del recurso</t>
  </si>
  <si>
    <t>gafas sobre libro abierto</t>
  </si>
  <si>
    <t>niño con flores para la mamá</t>
  </si>
  <si>
    <t>gato y perro</t>
  </si>
  <si>
    <t>niños subiendo a bus escolar</t>
  </si>
  <si>
    <t>niño con su abuela</t>
  </si>
  <si>
    <t>una pareja hablando</t>
  </si>
  <si>
    <t>3 hombres con el celular en la mano</t>
  </si>
  <si>
    <t>mujer triste abrazando un corazón</t>
  </si>
  <si>
    <t>Dos mujeres, una delgada, la otra no</t>
  </si>
  <si>
    <t>Una mujer poniéndose una bolsa de gel en la frente</t>
  </si>
  <si>
    <t>Mujer escalando</t>
  </si>
  <si>
    <t>mujer cargando a su hijo</t>
  </si>
  <si>
    <t>vista del ala de un avión</t>
  </si>
  <si>
    <t>taza de café</t>
  </si>
  <si>
    <t>mujeres hablando</t>
  </si>
  <si>
    <t>pareja abrazada</t>
  </si>
  <si>
    <t>pareja mirando al horizonte</t>
  </si>
  <si>
    <t>mujer hablando por teléfono</t>
  </si>
  <si>
    <t>pila de libros</t>
  </si>
  <si>
    <t>La torre Eiffel</t>
  </si>
  <si>
    <t>Vista a la copa de un árbol</t>
  </si>
  <si>
    <t>familia alegre saluda</t>
  </si>
  <si>
    <t>torre de ropa</t>
  </si>
  <si>
    <t>plato de ensalada</t>
  </si>
  <si>
    <t>tres niños mirando de frente</t>
  </si>
  <si>
    <t>mujer con gafas</t>
  </si>
  <si>
    <t>mujer saltando lazo</t>
  </si>
  <si>
    <t>hombre más alto que una mujer</t>
  </si>
  <si>
    <t>persona en medio de la lluvia</t>
  </si>
  <si>
    <t>mujer lavándose las manos</t>
  </si>
  <si>
    <t> 74132347</t>
  </si>
  <si>
    <t>arena y conchas de mar</t>
  </si>
  <si>
    <t>viajero con su equipaje</t>
  </si>
  <si>
    <t>beisbolista lanzando la pelota</t>
  </si>
  <si>
    <t>hombre escribiendo</t>
  </si>
  <si>
    <t>LE_06_01_REC250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</si>
</sst>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8D8D8"/>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4" fillId="0" borderId="36" xfId="0" applyFont="1" applyBorder="1" applyAlignment="1">
      <alignment horizontal="left" vertical="center" wrapText="1" inden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7" t="s">
        <v>24</v>
      </c>
      <c r="D2" s="88"/>
      <c r="F2" s="80" t="s">
        <v>0</v>
      </c>
      <c r="G2" s="81"/>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9">
        <v>6</v>
      </c>
      <c r="D3" s="90"/>
      <c r="F3" s="82">
        <v>42260</v>
      </c>
      <c r="G3" s="83"/>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229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78">
        <v>283243214</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LE_06_01_REC250_IMG01.jpg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78">
        <v>221851972</v>
      </c>
      <c r="C11" s="20" t="str">
        <f t="shared" si="0"/>
        <v>Recurso F6</v>
      </c>
      <c r="D11" s="63" t="s">
        <v>189</v>
      </c>
      <c r="E11" s="63" t="s">
        <v>150</v>
      </c>
      <c r="F11" s="13" t="str">
        <f t="shared" ref="F11:F74" ca="1" si="4">IF(OR(B11&lt;&gt;"",J11&lt;&gt;""),CONCATENATE($C$7,"_",$A11,IF($G$4="Cuaderno de Estudio","_small",CONCATENATE(IF(I11="","","n"),IF(LEFT($G$5,1)="F",".jpg",".png")))),"")</f>
        <v>LE_06_01_REC250_IMG02.jpg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t="s">
        <v>192</v>
      </c>
      <c r="O11" s="2" t="str">
        <f>'Definición técnica de imagenes'!A13</f>
        <v>M101</v>
      </c>
    </row>
    <row r="12" spans="1:16" s="11" customFormat="1" x14ac:dyDescent="0.25">
      <c r="A12" s="12" t="str">
        <f t="shared" si="3"/>
        <v>IMG03</v>
      </c>
      <c r="B12" s="78">
        <v>223810585</v>
      </c>
      <c r="C12" s="20" t="str">
        <f t="shared" si="0"/>
        <v>Recurso F6</v>
      </c>
      <c r="D12" s="63" t="s">
        <v>189</v>
      </c>
      <c r="E12" s="63" t="s">
        <v>155</v>
      </c>
      <c r="F12" s="13" t="str">
        <f t="shared" ca="1" si="4"/>
        <v>LE_06_01_REC250_IMG03n.jpg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LE_06_01_REC250_IMG03a.jpg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x14ac:dyDescent="0.25">
      <c r="A13" s="12" t="str">
        <f t="shared" si="3"/>
        <v>IMG04</v>
      </c>
      <c r="B13" s="78">
        <v>62084602</v>
      </c>
      <c r="C13" s="20" t="str">
        <f t="shared" si="0"/>
        <v>Recurso F6</v>
      </c>
      <c r="D13" s="63" t="s">
        <v>189</v>
      </c>
      <c r="E13" s="63" t="s">
        <v>155</v>
      </c>
      <c r="F13" s="13" t="str">
        <f t="shared" ca="1" si="4"/>
        <v>LE_06_01_REC250_IMG04n.jpg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LE_06_01_REC250_IMG04a.jpg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c r="O13" s="2" t="str">
        <f>'Definición técnica de imagenes'!A19</f>
        <v>F4</v>
      </c>
    </row>
    <row r="14" spans="1:16" s="11" customFormat="1" x14ac:dyDescent="0.25">
      <c r="A14" s="12" t="str">
        <f t="shared" si="3"/>
        <v>IMG05</v>
      </c>
      <c r="B14" s="78">
        <v>115993672</v>
      </c>
      <c r="C14" s="20" t="str">
        <f t="shared" si="0"/>
        <v>Recurso F6</v>
      </c>
      <c r="D14" s="63" t="s">
        <v>189</v>
      </c>
      <c r="E14" s="63" t="s">
        <v>155</v>
      </c>
      <c r="F14" s="13" t="str">
        <f t="shared" ca="1" si="4"/>
        <v>LE_06_01_REC250_IMG05n.jpg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LE_06_01_REC250_IMG05a.jpg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196</v>
      </c>
      <c r="K14" s="64"/>
      <c r="O14" s="2" t="str">
        <f>'Definición técnica de imagenes'!A22</f>
        <v>F6</v>
      </c>
    </row>
    <row r="15" spans="1:16" s="11" customFormat="1" x14ac:dyDescent="0.25">
      <c r="A15" s="12" t="str">
        <f t="shared" si="3"/>
        <v>IMG06</v>
      </c>
      <c r="B15" s="78">
        <v>247119382</v>
      </c>
      <c r="C15" s="20" t="str">
        <f t="shared" si="0"/>
        <v>Recurso F6</v>
      </c>
      <c r="D15" s="63" t="s">
        <v>189</v>
      </c>
      <c r="E15" s="63" t="s">
        <v>155</v>
      </c>
      <c r="F15" s="13" t="str">
        <f t="shared" ca="1" si="4"/>
        <v>LE_06_01_REC250_IMG06n.jpg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LE_06_01_REC250_IMG06a.jpg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197</v>
      </c>
      <c r="K15" s="66"/>
      <c r="O15" s="2" t="str">
        <f>'Definición técnica de imagenes'!A24</f>
        <v>F6B</v>
      </c>
    </row>
    <row r="16" spans="1:16" s="11" customFormat="1" ht="14.25" x14ac:dyDescent="0.3">
      <c r="A16" s="12" t="str">
        <f t="shared" si="3"/>
        <v>IMG07</v>
      </c>
      <c r="B16" s="78">
        <v>92526331</v>
      </c>
      <c r="C16" s="20" t="str">
        <f t="shared" si="0"/>
        <v>Recurso F6</v>
      </c>
      <c r="D16" s="63" t="s">
        <v>189</v>
      </c>
      <c r="E16" s="63" t="s">
        <v>155</v>
      </c>
      <c r="F16" s="13" t="str">
        <f t="shared" ca="1" si="4"/>
        <v>LE_06_01_REC250_IMG07n.jpg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LE_06_01_REC250_IMG07a.jpg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198</v>
      </c>
      <c r="K16" s="68"/>
      <c r="O16" s="2" t="str">
        <f>'Definición técnica de imagenes'!A25</f>
        <v>F7</v>
      </c>
    </row>
    <row r="17" spans="1:15" s="11" customFormat="1" x14ac:dyDescent="0.25">
      <c r="A17" s="12" t="str">
        <f t="shared" si="3"/>
        <v>IMG08</v>
      </c>
      <c r="B17" s="78">
        <v>228002770</v>
      </c>
      <c r="C17" s="20" t="str">
        <f t="shared" si="0"/>
        <v>Recurso F6</v>
      </c>
      <c r="D17" s="63" t="s">
        <v>189</v>
      </c>
      <c r="E17" s="63" t="s">
        <v>155</v>
      </c>
      <c r="F17" s="13" t="str">
        <f t="shared" ca="1" si="4"/>
        <v>LE_06_01_REC250_IMG08n.jpg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LE_06_01_REC250_IMG08a.jpg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199</v>
      </c>
      <c r="K17" s="66"/>
      <c r="O17" s="2" t="str">
        <f>'Definición técnica de imagenes'!A27</f>
        <v>F7B</v>
      </c>
    </row>
    <row r="18" spans="1:15" s="11" customFormat="1" x14ac:dyDescent="0.25">
      <c r="A18" s="12" t="str">
        <f t="shared" si="3"/>
        <v>IMG09</v>
      </c>
      <c r="B18" s="78">
        <v>225348040</v>
      </c>
      <c r="C18" s="20" t="str">
        <f t="shared" si="0"/>
        <v>Recurso F6</v>
      </c>
      <c r="D18" s="63" t="s">
        <v>189</v>
      </c>
      <c r="E18" s="63" t="s">
        <v>155</v>
      </c>
      <c r="F18" s="13" t="str">
        <f t="shared" ca="1" si="4"/>
        <v>LE_06_01_REC250_IMG09n.jpg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LE_06_01_REC250_IMG09a.jpg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6"/>
      <c r="O18" s="2" t="str">
        <f>'Definición técnica de imagenes'!A30</f>
        <v>F8</v>
      </c>
    </row>
    <row r="19" spans="1:15" s="11" customFormat="1" ht="15" thickBot="1" x14ac:dyDescent="0.35">
      <c r="A19" s="12" t="str">
        <f t="shared" ref="A19:A50" si="6">IF(OR(B19&lt;&gt;"",J19&lt;&gt;""),CONCATENATE(LEFT(A18,3),IF(MID(A18,4,2)+1&lt;10,CONCATENATE("0",MID(A18,4,2)+1),MID(A18,4,2)+1)),"")</f>
        <v>IMG10</v>
      </c>
      <c r="B19" s="79">
        <v>100258511</v>
      </c>
      <c r="C19" s="20" t="str">
        <f t="shared" si="0"/>
        <v>Recurso F6</v>
      </c>
      <c r="D19" s="63" t="s">
        <v>189</v>
      </c>
      <c r="E19" s="63" t="s">
        <v>155</v>
      </c>
      <c r="F19" s="13" t="str">
        <f t="shared" ca="1" si="4"/>
        <v>LE_06_01_REC250_IMG10n.jpg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LE_06_01_REC250_IMG10a.jpg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201</v>
      </c>
      <c r="K19" s="68"/>
      <c r="O19" s="2" t="str">
        <f>'Definición técnica de imagenes'!A31</f>
        <v>F10</v>
      </c>
    </row>
    <row r="20" spans="1:15" s="11" customFormat="1" x14ac:dyDescent="0.25">
      <c r="A20" s="12" t="str">
        <f t="shared" si="6"/>
        <v>IMG11</v>
      </c>
      <c r="B20" s="62">
        <v>154859882</v>
      </c>
      <c r="C20" s="20" t="str">
        <f t="shared" si="0"/>
        <v>Recurso F6</v>
      </c>
      <c r="D20" s="63" t="s">
        <v>189</v>
      </c>
      <c r="E20" s="63" t="s">
        <v>155</v>
      </c>
      <c r="F20" s="13" t="str">
        <f t="shared" ca="1" si="4"/>
        <v>LE_06_01_REC250_IMG11n.jpg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LE_06_01_REC250_IMG11a.jpg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202</v>
      </c>
      <c r="K20" s="66"/>
      <c r="O20" s="2" t="str">
        <f>'Definición técnica de imagenes'!A32</f>
        <v>F10B</v>
      </c>
    </row>
    <row r="21" spans="1:15" s="11" customFormat="1" ht="27" x14ac:dyDescent="0.25">
      <c r="A21" s="12" t="str">
        <f t="shared" si="6"/>
        <v>IMG12</v>
      </c>
      <c r="B21" s="78">
        <v>140209711</v>
      </c>
      <c r="C21" s="20" t="str">
        <f t="shared" si="0"/>
        <v>Recurso F6</v>
      </c>
      <c r="D21" s="63" t="s">
        <v>189</v>
      </c>
      <c r="E21" s="63" t="s">
        <v>155</v>
      </c>
      <c r="F21" s="13" t="str">
        <f t="shared" ca="1" si="4"/>
        <v>LE_06_01_REC250_IMG12n.jpg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LE_06_01_REC250_IMG12a.jpg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203</v>
      </c>
      <c r="K21" s="66"/>
      <c r="O21" s="2" t="str">
        <f>'Definición técnica de imagenes'!A33</f>
        <v>F11</v>
      </c>
    </row>
    <row r="22" spans="1:15" s="11" customFormat="1" x14ac:dyDescent="0.25">
      <c r="A22" s="12" t="str">
        <f t="shared" si="6"/>
        <v>IMG13</v>
      </c>
      <c r="B22" s="78">
        <v>177336071</v>
      </c>
      <c r="C22" s="20" t="str">
        <f t="shared" si="0"/>
        <v>Recurso F6</v>
      </c>
      <c r="D22" s="63" t="s">
        <v>189</v>
      </c>
      <c r="E22" s="63" t="s">
        <v>155</v>
      </c>
      <c r="F22" s="13" t="str">
        <f t="shared" ca="1" si="4"/>
        <v>LE_06_01_REC250_IMG13n.jpg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LE_06_01_REC250_IMG13a.jpg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204</v>
      </c>
      <c r="K22" s="69"/>
      <c r="O22" s="2" t="str">
        <f>'Definición técnica de imagenes'!A34</f>
        <v>F12</v>
      </c>
    </row>
    <row r="23" spans="1:15" s="11" customFormat="1" x14ac:dyDescent="0.25">
      <c r="A23" s="12" t="str">
        <f t="shared" si="6"/>
        <v>IMG14</v>
      </c>
      <c r="B23" s="78">
        <v>148530842</v>
      </c>
      <c r="C23" s="20" t="str">
        <f t="shared" si="0"/>
        <v>Recurso F6</v>
      </c>
      <c r="D23" s="63" t="s">
        <v>189</v>
      </c>
      <c r="E23" s="63" t="s">
        <v>155</v>
      </c>
      <c r="F23" s="13" t="str">
        <f t="shared" ca="1" si="4"/>
        <v>LE_06_01_REC250_IMG14n.jpg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LE_06_01_REC250_IMG14a.jpg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205</v>
      </c>
      <c r="K23" s="64"/>
      <c r="O23" s="2" t="str">
        <f>'Definición técnica de imagenes'!A35</f>
        <v>F13</v>
      </c>
    </row>
    <row r="24" spans="1:15" s="11" customFormat="1" x14ac:dyDescent="0.25">
      <c r="A24" s="12" t="str">
        <f t="shared" si="6"/>
        <v>IMG15</v>
      </c>
      <c r="B24" s="78">
        <v>176378858</v>
      </c>
      <c r="C24" s="20" t="str">
        <f t="shared" si="0"/>
        <v>Recurso F6</v>
      </c>
      <c r="D24" s="63" t="s">
        <v>189</v>
      </c>
      <c r="E24" s="63" t="s">
        <v>155</v>
      </c>
      <c r="F24" s="13" t="str">
        <f t="shared" ca="1" si="4"/>
        <v>LE_06_01_REC250_IMG15n.jpg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LE_06_01_REC250_IMG15a.jpg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206</v>
      </c>
      <c r="K24" s="65"/>
      <c r="O24" s="2" t="str">
        <f>'Definición técnica de imagenes'!A37</f>
        <v>F13B</v>
      </c>
    </row>
    <row r="25" spans="1:15" s="11" customFormat="1" x14ac:dyDescent="0.25">
      <c r="A25" s="12" t="str">
        <f t="shared" si="6"/>
        <v>IMG16</v>
      </c>
      <c r="B25" s="78">
        <v>154299341</v>
      </c>
      <c r="C25" s="20" t="str">
        <f t="shared" si="0"/>
        <v>Recurso F6</v>
      </c>
      <c r="D25" s="63" t="s">
        <v>189</v>
      </c>
      <c r="E25" s="63" t="s">
        <v>155</v>
      </c>
      <c r="F25" s="13" t="str">
        <f t="shared" ca="1" si="4"/>
        <v>LE_06_01_REC250_IMG16n.jpg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LE_06_01_REC250_IMG16a.jpg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207</v>
      </c>
      <c r="K25" s="64"/>
    </row>
    <row r="26" spans="1:15" s="11" customFormat="1" x14ac:dyDescent="0.25">
      <c r="A26" s="12" t="str">
        <f t="shared" si="6"/>
        <v>IMG17</v>
      </c>
      <c r="B26" s="78">
        <v>121687081</v>
      </c>
      <c r="C26" s="20" t="str">
        <f t="shared" si="0"/>
        <v>Recurso F6</v>
      </c>
      <c r="D26" s="63" t="s">
        <v>189</v>
      </c>
      <c r="E26" s="63" t="s">
        <v>155</v>
      </c>
      <c r="F26" s="13" t="str">
        <f t="shared" ca="1" si="4"/>
        <v>LE_06_01_REC250_IMG17n.jpg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LE_06_01_REC250_IMG17a.jpg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208</v>
      </c>
      <c r="K26" s="64"/>
    </row>
    <row r="27" spans="1:15" s="11" customFormat="1" x14ac:dyDescent="0.25">
      <c r="A27" s="12" t="str">
        <f t="shared" si="6"/>
        <v>IMG18</v>
      </c>
      <c r="B27" s="78">
        <v>107762786</v>
      </c>
      <c r="C27" s="20" t="str">
        <f t="shared" si="0"/>
        <v>Recurso F6</v>
      </c>
      <c r="D27" s="63" t="s">
        <v>189</v>
      </c>
      <c r="E27" s="63" t="s">
        <v>155</v>
      </c>
      <c r="F27" s="13" t="str">
        <f t="shared" ca="1" si="4"/>
        <v>LE_06_01_REC250_IMG18n.jpg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LE_06_01_REC250_IMG18a.jpg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209</v>
      </c>
      <c r="K27" s="64"/>
      <c r="O27" s="2"/>
    </row>
    <row r="28" spans="1:15" s="11" customFormat="1" x14ac:dyDescent="0.25">
      <c r="A28" s="12" t="str">
        <f t="shared" si="6"/>
        <v>IMG19</v>
      </c>
      <c r="B28" s="78">
        <v>273557501</v>
      </c>
      <c r="C28" s="20" t="str">
        <f t="shared" si="0"/>
        <v>Recurso F6</v>
      </c>
      <c r="D28" s="63" t="s">
        <v>189</v>
      </c>
      <c r="E28" s="63" t="s">
        <v>155</v>
      </c>
      <c r="F28" s="13" t="str">
        <f t="shared" ca="1" si="4"/>
        <v>LE_06_01_REC250_IMG19n.jpg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LE_06_01_REC250_IMG19a.jpg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210</v>
      </c>
      <c r="K28" s="64"/>
    </row>
    <row r="29" spans="1:15" s="11" customFormat="1" x14ac:dyDescent="0.25">
      <c r="A29" s="12" t="str">
        <f t="shared" si="6"/>
        <v>IMG20</v>
      </c>
      <c r="B29" s="78">
        <v>166382975</v>
      </c>
      <c r="C29" s="20" t="str">
        <f t="shared" si="0"/>
        <v>Recurso F6</v>
      </c>
      <c r="D29" s="63" t="s">
        <v>189</v>
      </c>
      <c r="E29" s="63" t="s">
        <v>155</v>
      </c>
      <c r="F29" s="13" t="str">
        <f t="shared" ca="1" si="4"/>
        <v>LE_06_01_REC250_IMG20n.jpg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LE_06_01_REC250_IMG20a.jpg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211</v>
      </c>
      <c r="K29" s="64"/>
    </row>
    <row r="30" spans="1:15" s="11" customFormat="1" x14ac:dyDescent="0.25">
      <c r="A30" s="12" t="str">
        <f t="shared" si="6"/>
        <v>IMG21</v>
      </c>
      <c r="B30" s="78">
        <v>112044239</v>
      </c>
      <c r="C30" s="20" t="str">
        <f t="shared" si="0"/>
        <v>Recurso F6</v>
      </c>
      <c r="D30" s="63" t="s">
        <v>189</v>
      </c>
      <c r="E30" s="63" t="s">
        <v>155</v>
      </c>
      <c r="F30" s="13" t="str">
        <f t="shared" ca="1" si="4"/>
        <v>LE_06_01_REC250_IMG21n.jpg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LE_06_01_REC250_IMG21a.jpg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212</v>
      </c>
      <c r="K30" s="64"/>
    </row>
    <row r="31" spans="1:15" s="11" customFormat="1" x14ac:dyDescent="0.25">
      <c r="A31" s="12" t="str">
        <f t="shared" si="6"/>
        <v>IMG22</v>
      </c>
      <c r="B31" s="78">
        <v>282618854</v>
      </c>
      <c r="C31" s="20" t="str">
        <f t="shared" si="0"/>
        <v>Recurso F6</v>
      </c>
      <c r="D31" s="63" t="s">
        <v>189</v>
      </c>
      <c r="E31" s="63" t="s">
        <v>155</v>
      </c>
      <c r="F31" s="13" t="str">
        <f t="shared" ca="1" si="4"/>
        <v>LE_06_01_REC250_IMG22n.jpg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LE_06_01_REC250_IMG22a.jpg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213</v>
      </c>
      <c r="K31" s="64"/>
    </row>
    <row r="32" spans="1:15" s="11" customFormat="1" x14ac:dyDescent="0.25">
      <c r="A32" s="12" t="str">
        <f t="shared" si="6"/>
        <v>IMG23</v>
      </c>
      <c r="B32" s="78">
        <v>66104776</v>
      </c>
      <c r="C32" s="20" t="str">
        <f t="shared" si="0"/>
        <v>Recurso F6</v>
      </c>
      <c r="D32" s="63" t="s">
        <v>189</v>
      </c>
      <c r="E32" s="63" t="s">
        <v>155</v>
      </c>
      <c r="F32" s="13" t="str">
        <f t="shared" ca="1" si="4"/>
        <v>LE_06_01_REC250_IMG23n.jpg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LE_06_01_REC250_IMG23a.jpg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214</v>
      </c>
      <c r="K32" s="64"/>
    </row>
    <row r="33" spans="1:15" s="11" customFormat="1" x14ac:dyDescent="0.25">
      <c r="A33" s="12" t="str">
        <f t="shared" si="6"/>
        <v>IMG24</v>
      </c>
      <c r="B33" s="78">
        <v>128618024</v>
      </c>
      <c r="C33" s="20" t="str">
        <f t="shared" si="0"/>
        <v>Recurso F6</v>
      </c>
      <c r="D33" s="63" t="s">
        <v>189</v>
      </c>
      <c r="E33" s="63" t="s">
        <v>155</v>
      </c>
      <c r="F33" s="13" t="str">
        <f t="shared" ca="1" si="4"/>
        <v>LE_06_01_REC250_IMG24n.jpg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LE_06_01_REC250_IMG24a.jpg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215</v>
      </c>
      <c r="K33" s="64"/>
    </row>
    <row r="34" spans="1:15" s="11" customFormat="1" x14ac:dyDescent="0.25">
      <c r="A34" s="12" t="str">
        <f t="shared" si="6"/>
        <v>IMG25</v>
      </c>
      <c r="B34" s="78">
        <v>193334960</v>
      </c>
      <c r="C34" s="20" t="str">
        <f t="shared" si="0"/>
        <v>Recurso F6</v>
      </c>
      <c r="D34" s="63" t="s">
        <v>189</v>
      </c>
      <c r="E34" s="63" t="s">
        <v>155</v>
      </c>
      <c r="F34" s="13" t="str">
        <f t="shared" ca="1" si="4"/>
        <v>LE_06_01_REC250_IMG25n.jpg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LE_06_01_REC250_IMG25a.jpg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216</v>
      </c>
      <c r="K34" s="64"/>
      <c r="O34" s="2"/>
    </row>
    <row r="35" spans="1:15" s="11" customFormat="1" x14ac:dyDescent="0.25">
      <c r="A35" s="12" t="str">
        <f t="shared" si="6"/>
        <v>IMG26</v>
      </c>
      <c r="B35" s="78">
        <v>275854859</v>
      </c>
      <c r="C35" s="20" t="str">
        <f t="shared" si="0"/>
        <v>Recurso F6</v>
      </c>
      <c r="D35" s="63" t="s">
        <v>189</v>
      </c>
      <c r="E35" s="63" t="s">
        <v>155</v>
      </c>
      <c r="F35" s="13" t="str">
        <f t="shared" ca="1" si="4"/>
        <v>LE_06_01_REC250_IMG26n.jpg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LE_06_01_REC250_IMG26a.jpg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217</v>
      </c>
      <c r="K35" s="65"/>
      <c r="O35" s="2"/>
    </row>
    <row r="36" spans="1:15" s="11" customFormat="1" x14ac:dyDescent="0.25">
      <c r="A36" s="12" t="str">
        <f t="shared" si="6"/>
        <v>IMG27</v>
      </c>
      <c r="B36" s="78">
        <v>200709314</v>
      </c>
      <c r="C36" s="20" t="str">
        <f t="shared" si="0"/>
        <v>Recurso F6</v>
      </c>
      <c r="D36" s="63" t="s">
        <v>189</v>
      </c>
      <c r="E36" s="63" t="s">
        <v>155</v>
      </c>
      <c r="F36" s="13" t="str">
        <f t="shared" ca="1" si="4"/>
        <v>LE_06_01_REC250_IMG27n.jpg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LE_06_01_REC250_IMG27a.jpg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t="s">
        <v>218</v>
      </c>
      <c r="K36" s="65"/>
      <c r="O36" s="2"/>
    </row>
    <row r="37" spans="1:15" s="11" customFormat="1" x14ac:dyDescent="0.25">
      <c r="A37" s="12" t="str">
        <f t="shared" si="6"/>
        <v>IMG28</v>
      </c>
      <c r="B37" s="78">
        <v>53576632</v>
      </c>
      <c r="C37" s="20" t="str">
        <f t="shared" si="0"/>
        <v>Recurso F6</v>
      </c>
      <c r="D37" s="63" t="s">
        <v>189</v>
      </c>
      <c r="E37" s="63" t="s">
        <v>155</v>
      </c>
      <c r="F37" s="13" t="str">
        <f t="shared" ca="1" si="4"/>
        <v>LE_06_01_REC250_IMG28n.jpg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LE_06_01_REC250_IMG28a.jpg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t="s">
        <v>219</v>
      </c>
      <c r="K37" s="65"/>
    </row>
    <row r="38" spans="1:15" s="11" customFormat="1" x14ac:dyDescent="0.25">
      <c r="A38" s="12" t="str">
        <f t="shared" si="6"/>
        <v>IMG29</v>
      </c>
      <c r="B38" s="78">
        <v>259034837</v>
      </c>
      <c r="C38" s="20" t="str">
        <f t="shared" si="0"/>
        <v>Recurso F6</v>
      </c>
      <c r="D38" s="63" t="s">
        <v>189</v>
      </c>
      <c r="E38" s="63" t="s">
        <v>155</v>
      </c>
      <c r="F38" s="13" t="str">
        <f t="shared" ca="1" si="4"/>
        <v>LE_06_01_REC250_IMG29n.jpg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LE_06_01_REC250_IMG29a.jpg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71" t="s">
        <v>220</v>
      </c>
      <c r="K38" s="65"/>
    </row>
    <row r="39" spans="1:15" s="11" customFormat="1" x14ac:dyDescent="0.25">
      <c r="A39" s="12" t="str">
        <f t="shared" si="6"/>
        <v>IMG30</v>
      </c>
      <c r="B39" s="78">
        <v>44593291</v>
      </c>
      <c r="C39" s="20" t="str">
        <f t="shared" si="0"/>
        <v>Recurso F6</v>
      </c>
      <c r="D39" s="63" t="s">
        <v>189</v>
      </c>
      <c r="E39" s="63" t="s">
        <v>155</v>
      </c>
      <c r="F39" s="13" t="str">
        <f t="shared" ca="1" si="4"/>
        <v>LE_06_01_REC250_IMG30n.jpg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LE_06_01_REC250_IMG30a.jpg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3" t="s">
        <v>221</v>
      </c>
      <c r="K39" s="65"/>
    </row>
    <row r="40" spans="1:15" s="11" customFormat="1" x14ac:dyDescent="0.25">
      <c r="A40" s="12" t="str">
        <f t="shared" si="6"/>
        <v>IMG31</v>
      </c>
      <c r="B40" s="78">
        <v>142057474</v>
      </c>
      <c r="C40" s="20" t="str">
        <f t="shared" si="0"/>
        <v>Recurso F6</v>
      </c>
      <c r="D40" s="63" t="s">
        <v>189</v>
      </c>
      <c r="E40" s="63" t="s">
        <v>155</v>
      </c>
      <c r="F40" s="13" t="str">
        <f t="shared" ca="1" si="4"/>
        <v>LE_06_01_REC250_IMG31n.jpg</v>
      </c>
      <c r="G40" s="13" t="str">
        <f ca="1">IF($F40&lt;&gt;"",IF($G$4="Recurso",VLOOKUP($E40,OFFSET('Definición técnica de imagenes'!$A$1,MATCH($G$5,'Definición técnica de imagenes'!$A$1:$A$104,0)-1,1,COUNTIF('Definición técnica de imagenes'!$A$3:$A$102,$G$5),5),5,FALSE),'Definición técnica de imagenes'!$F$16),"")</f>
        <v>320 x 480 px</v>
      </c>
      <c r="H40" s="13" t="str">
        <f t="shared" ca="1" si="5"/>
        <v>LE_06_01_REC250_IMG31a.jpg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458 px</v>
      </c>
      <c r="J40" s="63" t="s">
        <v>222</v>
      </c>
      <c r="K40" s="65"/>
    </row>
    <row r="41" spans="1:15" s="11" customFormat="1" x14ac:dyDescent="0.25">
      <c r="A41" s="12" t="str">
        <f t="shared" si="6"/>
        <v>IMG32</v>
      </c>
      <c r="B41" s="78">
        <v>165369497</v>
      </c>
      <c r="C41" s="20" t="str">
        <f t="shared" si="0"/>
        <v>Recurso F6</v>
      </c>
      <c r="D41" s="63" t="s">
        <v>189</v>
      </c>
      <c r="E41" s="63" t="s">
        <v>155</v>
      </c>
      <c r="F41" s="13" t="str">
        <f t="shared" ca="1" si="4"/>
        <v>LE_06_01_REC250_IMG32n.jpg</v>
      </c>
      <c r="G41" s="13" t="str">
        <f ca="1">IF($F41&lt;&gt;"",IF($G$4="Recurso",VLOOKUP($E41,OFFSET('Definición técnica de imagenes'!$A$1,MATCH($G$5,'Definición técnica de imagenes'!$A$1:$A$104,0)-1,1,COUNTIF('Definición técnica de imagenes'!$A$3:$A$102,$G$5),5),5,FALSE),'Definición técnica de imagenes'!$F$16),"")</f>
        <v>320 x 480 px</v>
      </c>
      <c r="H41" s="13" t="str">
        <f t="shared" ca="1" si="5"/>
        <v>LE_06_01_REC250_IMG32a.jpg</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458 px</v>
      </c>
      <c r="J41" s="63" t="s">
        <v>223</v>
      </c>
      <c r="K41" s="65"/>
    </row>
    <row r="42" spans="1:15" s="11" customFormat="1" x14ac:dyDescent="0.25">
      <c r="A42" s="12" t="str">
        <f t="shared" si="6"/>
        <v>IMG33</v>
      </c>
      <c r="B42" s="78" t="s">
        <v>224</v>
      </c>
      <c r="C42" s="20" t="str">
        <f t="shared" ref="C42:C73" si="7">IF(OR(B42&lt;&gt;"",J42&lt;&gt;""),IF($G$4="Recurso",CONCATENATE($G$4," ",$G$5),$G$4),"")</f>
        <v>Recurso F6</v>
      </c>
      <c r="D42" s="63" t="s">
        <v>189</v>
      </c>
      <c r="E42" s="63" t="s">
        <v>155</v>
      </c>
      <c r="F42" s="13" t="str">
        <f t="shared" ca="1" si="4"/>
        <v>LE_06_01_REC250_IMG33n.jpg</v>
      </c>
      <c r="G42" s="13" t="str">
        <f ca="1">IF($F42&lt;&gt;"",IF($G$4="Recurso",VLOOKUP($E42,OFFSET('Definición técnica de imagenes'!$A$1,MATCH($G$5,'Definición técnica de imagenes'!$A$1:$A$104,0)-1,1,COUNTIF('Definición técnica de imagenes'!$A$3:$A$102,$G$5),5),5,FALSE),'Definición técnica de imagenes'!$F$16),"")</f>
        <v>320 x 480 px</v>
      </c>
      <c r="H42" s="13" t="str">
        <f t="shared" ca="1" si="5"/>
        <v>LE_06_01_REC250_IMG33a.jpg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458 px</v>
      </c>
      <c r="J42" s="63" t="s">
        <v>225</v>
      </c>
      <c r="K42" s="65"/>
    </row>
    <row r="43" spans="1:15" s="11" customFormat="1" x14ac:dyDescent="0.25">
      <c r="A43" s="12" t="str">
        <f t="shared" si="6"/>
        <v>IMG34</v>
      </c>
      <c r="B43" s="78">
        <v>214051462</v>
      </c>
      <c r="C43" s="20" t="str">
        <f t="shared" si="7"/>
        <v>Recurso F6</v>
      </c>
      <c r="D43" s="63" t="s">
        <v>189</v>
      </c>
      <c r="E43" s="63" t="s">
        <v>155</v>
      </c>
      <c r="F43" s="13" t="str">
        <f t="shared" ca="1" si="4"/>
        <v>LE_06_01_REC250_IMG34n.jpg</v>
      </c>
      <c r="G43" s="13" t="str">
        <f ca="1">IF($F43&lt;&gt;"",IF($G$4="Recurso",VLOOKUP($E43,OFFSET('Definición técnica de imagenes'!$A$1,MATCH($G$5,'Definición técnica de imagenes'!$A$1:$A$104,0)-1,1,COUNTIF('Definición técnica de imagenes'!$A$3:$A$102,$G$5),5),5,FALSE),'Definición técnica de imagenes'!$F$16),"")</f>
        <v>320 x 480 px</v>
      </c>
      <c r="H43" s="13" t="str">
        <f t="shared" ca="1" si="5"/>
        <v>LE_06_01_REC250_IMG34a.jpg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458 px</v>
      </c>
      <c r="J43" s="63" t="s">
        <v>226</v>
      </c>
      <c r="K43" s="65"/>
    </row>
    <row r="44" spans="1:15" s="11" customFormat="1" x14ac:dyDescent="0.25">
      <c r="A44" s="12" t="str">
        <f t="shared" si="6"/>
        <v>IMG35</v>
      </c>
      <c r="B44" s="78">
        <v>147286307</v>
      </c>
      <c r="C44" s="20" t="str">
        <f t="shared" si="7"/>
        <v>Recurso F6</v>
      </c>
      <c r="D44" s="63" t="s">
        <v>189</v>
      </c>
      <c r="E44" s="63" t="s">
        <v>155</v>
      </c>
      <c r="F44" s="13" t="str">
        <f t="shared" ca="1" si="4"/>
        <v>LE_06_01_REC250_IMG35n.jpg</v>
      </c>
      <c r="G44" s="13" t="str">
        <f ca="1">IF($F44&lt;&gt;"",IF($G$4="Recurso",VLOOKUP($E44,OFFSET('Definición técnica de imagenes'!$A$1,MATCH($G$5,'Definición técnica de imagenes'!$A$1:$A$104,0)-1,1,COUNTIF('Definición técnica de imagenes'!$A$3:$A$102,$G$5),5),5,FALSE),'Definición técnica de imagenes'!$F$16),"")</f>
        <v>320 x 480 px</v>
      </c>
      <c r="H44" s="13" t="str">
        <f t="shared" ca="1" si="5"/>
        <v>LE_06_01_REC250_IMG35a.jpg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458 px</v>
      </c>
      <c r="J44" s="63" t="s">
        <v>227</v>
      </c>
      <c r="K44" s="65"/>
    </row>
    <row r="45" spans="1:15" s="11" customFormat="1" x14ac:dyDescent="0.25">
      <c r="A45" s="12" t="str">
        <f t="shared" si="6"/>
        <v>IMG36</v>
      </c>
      <c r="B45" s="78">
        <v>141115477</v>
      </c>
      <c r="C45" s="20" t="str">
        <f t="shared" si="7"/>
        <v>Recurso F6</v>
      </c>
      <c r="D45" s="63" t="s">
        <v>189</v>
      </c>
      <c r="E45" s="63" t="s">
        <v>155</v>
      </c>
      <c r="F45" s="13" t="str">
        <f t="shared" ca="1" si="4"/>
        <v>LE_06_01_REC250_IMG36n.jpg</v>
      </c>
      <c r="G45" s="13" t="str">
        <f ca="1">IF($F45&lt;&gt;"",IF($G$4="Recurso",VLOOKUP($E45,OFFSET('Definición técnica de imagenes'!$A$1,MATCH($G$5,'Definición técnica de imagenes'!$A$1:$A$104,0)-1,1,COUNTIF('Definición técnica de imagenes'!$A$3:$A$102,$G$5),5),5,FALSE),'Definición técnica de imagenes'!$F$16),"")</f>
        <v>320 x 480 px</v>
      </c>
      <c r="H45" s="13" t="str">
        <f t="shared" ca="1" si="5"/>
        <v>LE_06_01_REC250_IMG36a.jpg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458 px</v>
      </c>
      <c r="J45" s="63" t="s">
        <v>228</v>
      </c>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4" workbookViewId="0">
      <selection activeCell="L5" sqref="L5"/>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LE_06_01_CO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SolicitudGrafica_LE_06_01_CO.xls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LE_06_01_REC10</v>
      </c>
      <c r="E17" s="102"/>
      <c r="F17" s="103"/>
      <c r="J17" s="22">
        <v>14</v>
      </c>
      <c r="K17" s="22">
        <v>14</v>
      </c>
    </row>
    <row r="18" spans="1:11" ht="79.5" thickBot="1" x14ac:dyDescent="0.3">
      <c r="A18" s="33" t="s">
        <v>48</v>
      </c>
      <c r="B18" s="31"/>
      <c r="C18" s="59" t="s">
        <v>120</v>
      </c>
      <c r="D18" s="93" t="str">
        <f>CONCATENATE("SolicitudGrafica_",D17,".xls")</f>
        <v>SolicitudGrafica_LE_06_01_REC10.xls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1</v>
      </c>
      <c r="K20" s="22">
        <v>17</v>
      </c>
    </row>
    <row r="21" spans="1:11" x14ac:dyDescent="0.25">
      <c r="H21" s="22" t="str">
        <f>IF(INDEX(H4:H7,H20)=H4,"MA",IF(INDEX(H4:H7,H20)=H5,"CN",IF(INDEX(H4:H7,H20)=H6,"CS",IF(INDEX(H4:H7,H20)=H7,"LE"))))</f>
        <v>LE</v>
      </c>
      <c r="I21" s="22" t="str">
        <f>CONCATENATE(IF((I20+2)&lt;10,"0",""),I20+2)</f>
        <v>06</v>
      </c>
      <c r="J21" s="22" t="str">
        <f>CONCATENATE(IF(J20&lt;10,"0",""),J20)</f>
        <v>01</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Cristian Pineda</cp:lastModifiedBy>
  <dcterms:created xsi:type="dcterms:W3CDTF">2014-07-01T23:43:25Z</dcterms:created>
  <dcterms:modified xsi:type="dcterms:W3CDTF">2015-09-14T03:30:45Z</dcterms:modified>
</cp:coreProperties>
</file>