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33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A13" i="1"/>
  <c r="A14" i="1"/>
  <c r="A15" i="1"/>
  <c r="A16" i="1"/>
  <c r="F16" i="1"/>
  <c r="G16" i="1"/>
  <c r="H16" i="1"/>
  <c r="A10" i="1"/>
  <c r="A11" i="1"/>
  <c r="A12"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<sst xmlns="http://schemas.openxmlformats.org/spreadsheetml/2006/main" count="385" uniqueCount="198">
  <si>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</si>
  <si>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</si>
  <si>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</si>
  <si>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</si>
  <si>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</si>
  <si>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</si>
  <si>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</si>
  <si>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</si>
  <si>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</si>
  <si>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</si>
  <si>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</si>
  <si>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</si>
  <si>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</si>
  <si>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</si>
  <si>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</si>
  <si>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</si>
  <si>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</si>
  <si>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</si>
  <si>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</si>
  <si>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</si>
  <si>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</si>
  <si>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</si>
  <si>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</si>
  <si>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</si>
  <si>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</si>
  <si>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</si>
  <si>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</si>
  <si>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</si>
  <si>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</si>
  <si>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</si>
  <si>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</si>
  <si>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</si>
  <si>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</si>
  <si>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</si>
  <si>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</si>
  <si>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</si>
  <si>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</si>
  <si>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</si>
  <si>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</si>
  <si>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</si>
  <si>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</si>
  <si>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</si>
  <si>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</si>
  <si>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</si>
  <si>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</si>
  <si>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</si>
  <si>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</si>
  <si>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</si>
  <si>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</si>
  <si>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</si>
  <si>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</si>
  <si>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</si>
  <si>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</si>
  <si>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</si>
  <si>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</si>
  <si>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</si>
  <si>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</si>
  <si>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</si>
  <si>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</si>
  <si>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</si>
  <si>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</si>
  <si>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</si>
  <si>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</si>
  <si>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</si>
  <si>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</si>
  <si>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</si>
  <si>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</si>
  <si>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</si>
  <si>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</si>
  <si>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</si>
  <si>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</si>
  <si>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</si>
  <si>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</si>
  <si>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</si>
  <si>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</si>
  <si>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</si>
  <si>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</si>
  <si>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</si>
  <si>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</si>
  <si>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</si>
  <si>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</si>
  <si>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</si>
  <si>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</si>
  <si>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</si>
  <si>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</si>
  <si>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</si>
  <si>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</si>
  <si>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</si>
  <si>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</si>
  <si>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</si>
  <si>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</si>
  <si>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</si>
  <si>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</si>
  <si>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</si>
  <si>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</si>
  <si>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</si>
  <si>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</si>
  <si>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</si>
  <si>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</si>
  <si>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</si>
  <si>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</si>
  <si>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</si>
  <si>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</si>
  <si>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</si>
  <si>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</si>
  <si>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</si>
  <si>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</si>
  <si>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</si>
  <si>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</si>
  <si>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</si>
  <si>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</si>
  <si>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</si>
  <si>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</si>
  <si>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</si>
  <si>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</si>
  <si>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</si>
  <si>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</si>
  <si>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</si>
  <si>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</si>
  <si>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</si>
  <si>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</si>
  <si>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</si>
  <si>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</si>
  <si>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</si>
  <si>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</si>
  <si>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</si>
  <si>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</si>
  <si>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</si>
  <si>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</si>
  <si>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</si>
  <si>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</si>
  <si>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</si>
  <si>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</si>
  <si>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</si>
  <si>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</si>
  <si>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</si>
  <si>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</si>
  <si>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</si>
  <si>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</si>
  <si>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</si>
  <si>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</si>
  <si>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</si>
  <si>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</si>
  <si>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</si>
  <si>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</si>
  <si>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</si>
  <si>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</si>
  <si>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</si>
  <si>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</si>
  <si>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</si>
  <si>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</si>
  <si>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</si>
  <si>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</si>
  <si>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</si>
  <si>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</si>
  <si>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</si>
  <si>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</si>
  <si>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</si>
  <si>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</si>
  <si>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</si>
  <si>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</si>
  <si>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</si>
  <si>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</si>
  <si>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</si>
  <si>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</si>
  <si>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</si>
  <si>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</si>
  <si>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</si>
  <si>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</si>
  <si>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</si>
  <si>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</si>
  <si>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</si>
  <si>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</si>
  <si>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</si>
  <si>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</si>
  <si>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</si>
  <si>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</si>
  <si>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</si>
  <si>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</si>
  <si>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</si>
  <si>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</si>
  <si>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</si>
  <si>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</si>
  <si>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</si>
  <si>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</si>
  <si>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</si>
  <si>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</si>
  <si>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</si>
  <si>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La novela gótica</t>
  </si>
  <si>
    <t>LE_07_08_REC300</t>
  </si>
  <si>
    <t>Fotografía</t>
  </si>
  <si>
    <t>Escritor</t>
  </si>
  <si>
    <t>Niños en la oscuridad</t>
  </si>
  <si>
    <t>Mujer llora</t>
  </si>
  <si>
    <t>Espíritu</t>
  </si>
  <si>
    <t>Casa abandonada</t>
  </si>
  <si>
    <t>Fantasma</t>
  </si>
  <si>
    <t>Habitación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</si>
</sst>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4" fillId="0" borderId="0" xfId="5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3"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hutterstock.com/pic-370219628/stock-photo-colored-lines-covering-an-imaginary-face-with-expression-of-pain-and-agony.html?src=SB0fW8-H3jSXCP6d9wh4QQ-1-85"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E20" sqref="E2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F13</v>
      </c>
    </row>
    <row r="2" spans="1:16" ht="15">
      <c r="A2" s="1"/>
      <c r="B2" s="3" t="s">
        <v>121</v>
      </c>
      <c r="C2" s="86" t="s">
        <v>24</v>
      </c>
      <c r="D2" s="87"/>
      <c r="F2" s="79" t="s">
        <v>0</v>
      </c>
      <c r="G2" s="80"/>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
      <c r="A3" s="1"/>
      <c r="B3" s="4" t="s">
        <v>8</v>
      </c>
      <c r="C3" s="88">
        <v>7</v>
      </c>
      <c r="D3" s="89"/>
      <c r="F3" s="81"/>
      <c r="G3" s="82"/>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5">
      <c r="A4" s="1"/>
      <c r="B4" s="4" t="s">
        <v>54</v>
      </c>
      <c r="C4" s="88" t="s">
        <v>188</v>
      </c>
      <c r="D4" s="89"/>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90" t="s">
        <v>187</v>
      </c>
      <c r="D5" s="91"/>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3" t="s">
        <v>62</v>
      </c>
      <c r="G8" s="84"/>
      <c r="H8" s="84"/>
      <c r="I8" s="85"/>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229113925</v>
      </c>
      <c r="C10" s="20" t="str">
        <f t="shared" ref="C10:C41" si="0">IF(OR(B10&lt;&gt;"",J10&lt;&gt;""),IF($G$4="Recurso",CONCATENATE($G$4," ",$G$5),$G$4),"")</f>
        <v>Recurso F13</v>
      </c>
      <c r="D10" s="63" t="s">
        <v>190</v>
      </c>
      <c r="E10" s="63" t="s">
        <v>151</v>
      </c>
      <c r="F10" s="13" t="str">
        <f t="shared" ref="F10" ca="1" si="1">IF(OR(B10&lt;&gt;"",J10&lt;&gt;""),CONCATENATE($C$7,"_",$A10,IF($G$4="Cuaderno de Estudio","_small",CONCATENATE(IF(I10="","","n"),IF(LEFT($G$5,1)="F",".jpg",".png")))),"")</f>
        <v>LE_07_08_REC300_IMG01n.jpg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LE_07_08_REC300_IMG01a.jpg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191</v>
      </c>
      <c r="K10" s="64"/>
      <c r="O10" s="2" t="str">
        <f>'Definición técnica de imagenes'!A12</f>
        <v>M12D</v>
      </c>
    </row>
    <row r="11" spans="1:16" s="11" customFormat="1" ht="14" customHeight="1">
      <c r="A11" s="12" t="str">
        <f t="shared" ref="A11:A18" si="3">IF(OR(B11&lt;&gt;"",J11&lt;&gt;""),CONCATENATE(LEFT(A10,3),IF(MID(A10,4,2)+1&lt;10,CONCATENATE("0",MID(A10,4,2)+1))),"")</f>
        <v>IMG02</v>
      </c>
      <c r="B11" s="62">
        <v>109337735</v>
      </c>
      <c r="C11" s="20" t="str">
        <f t="shared" si="0"/>
        <v>Recurso F13</v>
      </c>
      <c r="D11" s="63" t="s">
        <v>190</v>
      </c>
      <c r="E11" s="63" t="s">
        <v>151</v>
      </c>
      <c r="F11" s="13" t="str">
        <f t="shared" ref="F11:F74" ca="1" si="4">IF(OR(B11&lt;&gt;"",J11&lt;&gt;""),CONCATENATE($C$7,"_",$A11,IF($G$4="Cuaderno de Estudio","_small",CONCATENATE(IF(I11="","","n"),IF(LEFT($G$5,1)="F",".jpg",".png")))),"")</f>
        <v>LE_07_08_REC300_IMG02n.jpg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LE_07_08_REC300_IMG02a.jpg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192</v>
      </c>
      <c r="K11" s="65"/>
      <c r="O11" s="2" t="str">
        <f>'Definición técnica de imagenes'!A13</f>
        <v>M101</v>
      </c>
    </row>
    <row r="12" spans="1:16" s="11" customFormat="1">
      <c r="A12" s="12" t="str">
        <f t="shared" si="3"/>
        <v>IMG03</v>
      </c>
      <c r="B12" s="62">
        <v>99255845</v>
      </c>
      <c r="C12" s="20" t="str">
        <f t="shared" si="0"/>
        <v>Recurso F13</v>
      </c>
      <c r="D12" s="63" t="s">
        <v>190</v>
      </c>
      <c r="E12" s="63" t="s">
        <v>151</v>
      </c>
      <c r="F12" s="13" t="str">
        <f t="shared" ca="1" si="4"/>
        <v>LE_07_08_REC300_IMG03n.jpg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LE_07_08_REC300_IMG03a.jpg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t="s">
        <v>193</v>
      </c>
      <c r="K12" s="64"/>
      <c r="O12" s="2" t="str">
        <f>'Definición técnica de imagenes'!A18</f>
        <v>Diaporama F1</v>
      </c>
    </row>
    <row r="13" spans="1:16" s="11" customFormat="1">
      <c r="A13" s="12" t="str">
        <f t="shared" si="3"/>
        <v>IMG04</v>
      </c>
      <c r="B13" s="62">
        <v>6403984</v>
      </c>
      <c r="C13" s="20" t="str">
        <f t="shared" si="0"/>
        <v>Recurso F13</v>
      </c>
      <c r="D13" s="63" t="s">
        <v>190</v>
      </c>
      <c r="E13" s="63" t="s">
        <v>151</v>
      </c>
      <c r="F13" s="13" t="str">
        <f t="shared" ca="1" si="4"/>
        <v>LE_07_08_REC300_IMG04n.jpg</v>
      </c>
      <c r="G13" s="13" t="str">
        <f ca="1">IF($F13&lt;&gt;"",IF($G$4="Recurso",VLOOKUP($E13,OFFSET('Definición técnica de imagenes'!$A$1,MATCH($G$5,'Definición técnica de imagenes'!$A$1:$A$104,0)-1,1,COUNTIF('Definición técnica de imagenes'!$A$3:$A$102,$G$5),5),5,FALSE),'Definición técnica de imagenes'!$F$16),"")</f>
        <v>240 x 375 px</v>
      </c>
      <c r="H13" s="13" t="str">
        <f t="shared" ca="1" si="5"/>
        <v>LE_07_08_REC300_IMG04a.jpg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4" t="s">
        <v>195</v>
      </c>
      <c r="K13" s="64"/>
      <c r="O13" s="2" t="str">
        <f>'Definición técnica de imagenes'!A19</f>
        <v>F4</v>
      </c>
    </row>
    <row r="14" spans="1:16" s="11" customFormat="1">
      <c r="A14" s="12" t="str">
        <f t="shared" si="3"/>
        <v>IMG05</v>
      </c>
      <c r="B14" s="62">
        <v>161542763</v>
      </c>
      <c r="C14" s="20" t="str">
        <f t="shared" si="0"/>
        <v>Recurso F13</v>
      </c>
      <c r="D14" s="63" t="s">
        <v>190</v>
      </c>
      <c r="E14" s="63" t="s">
        <v>151</v>
      </c>
      <c r="F14" s="13" t="str">
        <f t="shared" ca="1" si="4"/>
        <v>LE_07_08_REC300_IMG05n.jpg</v>
      </c>
      <c r="G14" s="13" t="str">
        <f ca="1">IF($F14&lt;&gt;"",IF($G$4="Recurso",VLOOKUP($E14,OFFSET('Definición técnica de imagenes'!$A$1,MATCH($G$5,'Definición técnica de imagenes'!$A$1:$A$104,0)-1,1,COUNTIF('Definición técnica de imagenes'!$A$3:$A$102,$G$5),5),5,FALSE),'Definición técnica de imagenes'!$F$16),"")</f>
        <v>240 x 375 px</v>
      </c>
      <c r="H14" s="13" t="str">
        <f t="shared" ca="1" si="5"/>
        <v>LE_07_08_REC300_IMG05a.jpg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460 px</v>
      </c>
      <c r="J14" s="64" t="s">
        <v>196</v>
      </c>
      <c r="K14" s="64"/>
      <c r="O14" s="2" t="str">
        <f>'Definición técnica de imagenes'!A22</f>
        <v>F6</v>
      </c>
    </row>
    <row r="15" spans="1:16" s="11" customFormat="1" ht="15">
      <c r="A15" s="12" t="str">
        <f t="shared" si="3"/>
        <v>IMG06</v>
      </c>
      <c r="B15" s="78">
        <v>370219628</v>
      </c>
      <c r="C15" s="20" t="str">
        <f t="shared" si="0"/>
        <v>Recurso F13</v>
      </c>
      <c r="D15" s="63" t="s">
        <v>190</v>
      </c>
      <c r="E15" s="63" t="s">
        <v>151</v>
      </c>
      <c r="F15" s="13" t="str">
        <f t="shared" ca="1" si="4"/>
        <v>LE_07_08_REC300_IMG06n.jpg</v>
      </c>
      <c r="G15" s="13" t="str">
        <f ca="1">IF($F15&lt;&gt;"",IF($G$4="Recurso",VLOOKUP($E15,OFFSET('Definición técnica de imagenes'!$A$1,MATCH($G$5,'Definición técnica de imagenes'!$A$1:$A$104,0)-1,1,COUNTIF('Definición técnica de imagenes'!$A$3:$A$102,$G$5),5),5,FALSE),'Definición técnica de imagenes'!$F$16),"")</f>
        <v>240 x 375 px</v>
      </c>
      <c r="H15" s="13" t="str">
        <f t="shared" ca="1" si="5"/>
        <v>LE_07_08_REC300_IMG06a.jpg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460 px</v>
      </c>
      <c r="J15" s="66" t="s">
        <v>194</v>
      </c>
      <c r="K15" s="66"/>
      <c r="O15" s="2" t="str">
        <f>'Definición técnica de imagenes'!A24</f>
        <v>F6B</v>
      </c>
    </row>
    <row r="16" spans="1:16" s="11" customFormat="1">
      <c r="A16" s="12" t="str">
        <f t="shared" si="3"/>
        <v>IMG07</v>
      </c>
      <c r="B16" s="62">
        <v>85501063</v>
      </c>
      <c r="C16" s="20" t="str">
        <f t="shared" si="0"/>
        <v>Recurso F13</v>
      </c>
      <c r="D16" s="63" t="s">
        <v>190</v>
      </c>
      <c r="E16" s="63" t="s">
        <v>151</v>
      </c>
      <c r="F16" s="13" t="str">
        <f t="shared" ca="1" si="4"/>
        <v>LE_07_08_REC300_IMG07n.jpg</v>
      </c>
      <c r="G16" s="13" t="str">
        <f ca="1">IF($F16&lt;&gt;"",IF($G$4="Recurso",VLOOKUP($E16,OFFSET('Definición técnica de imagenes'!$A$1,MATCH($G$5,'Definición técnica de imagenes'!$A$1:$A$104,0)-1,1,COUNTIF('Definición técnica de imagenes'!$A$3:$A$102,$G$5),5),5,FALSE),'Definición técnica de imagenes'!$F$16),"")</f>
        <v>240 x 375 px</v>
      </c>
      <c r="H16" s="13" t="str">
        <f t="shared" ca="1" si="5"/>
        <v>LE_07_08_REC300_IMG07a.jpg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460 px</v>
      </c>
      <c r="J16" s="67" t="s">
        <v>197</v>
      </c>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5" r:id="rId1" display="http://www.shutterstock.com/pic-370219628/stock-photo-colored-lines-covering-an-imaginary-face-with-expression-of-pain-and-agony.html?src=SB0fW8-H3jSXCP6d9wh4QQ-1-8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4" t="s">
        <v>38</v>
      </c>
      <c r="B1" s="95"/>
      <c r="C1" s="95"/>
      <c r="D1" s="95"/>
      <c r="E1" s="95"/>
      <c r="F1" s="96"/>
    </row>
    <row r="2" spans="1:11">
      <c r="A2" s="30" t="s">
        <v>42</v>
      </c>
      <c r="B2" s="31"/>
      <c r="C2" s="97" t="s">
        <v>13</v>
      </c>
      <c r="D2" s="98"/>
      <c r="E2" s="99"/>
      <c r="F2" s="32"/>
    </row>
    <row r="3" spans="1:11" ht="60">
      <c r="A3" s="33" t="s">
        <v>43</v>
      </c>
      <c r="B3" s="31"/>
      <c r="C3" s="103" t="s">
        <v>14</v>
      </c>
      <c r="D3" s="104"/>
      <c r="E3" s="105"/>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6" t="str">
        <f>CONCATENATE(H21,"_",I21,"_",J21,"_CO")</f>
        <v>LE_07_04_CO</v>
      </c>
      <c r="E5" s="107"/>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2" t="str">
        <f>CONCATENATE("SolicitudGrafica_",D5,".xls")</f>
        <v>SolicitudGrafica_LE_07_04_CO.xls</v>
      </c>
      <c r="E7" s="92"/>
      <c r="F7" s="93"/>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4" t="s">
        <v>41</v>
      </c>
      <c r="B13" s="95"/>
      <c r="C13" s="95"/>
      <c r="D13" s="95"/>
      <c r="E13" s="95"/>
      <c r="F13" s="96"/>
      <c r="I13" s="22" t="s">
        <v>33</v>
      </c>
      <c r="J13" s="22">
        <v>10</v>
      </c>
      <c r="K13" s="22">
        <v>10</v>
      </c>
    </row>
    <row r="14" spans="1:11" ht="16" thickBot="1">
      <c r="A14" s="33"/>
      <c r="B14" s="31"/>
      <c r="C14" s="31"/>
      <c r="D14" s="31"/>
      <c r="E14" s="31"/>
      <c r="F14" s="32"/>
      <c r="I14" s="22" t="s">
        <v>34</v>
      </c>
      <c r="J14" s="22">
        <v>11</v>
      </c>
      <c r="K14" s="22">
        <v>11</v>
      </c>
    </row>
    <row r="15" spans="1:11">
      <c r="A15" s="30" t="s">
        <v>46</v>
      </c>
      <c r="B15" s="31"/>
      <c r="C15" s="97" t="s">
        <v>49</v>
      </c>
      <c r="D15" s="98"/>
      <c r="E15" s="98"/>
      <c r="F15" s="99"/>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100" t="str">
        <f>CONCATENATE(H21,"_",I21,"_",J21,"_",K45)</f>
        <v>LE_07_04_REC10</v>
      </c>
      <c r="E17" s="101"/>
      <c r="F17" s="102"/>
      <c r="J17" s="22">
        <v>14</v>
      </c>
      <c r="K17" s="22">
        <v>14</v>
      </c>
    </row>
    <row r="18" spans="1:11" ht="76" thickBot="1">
      <c r="A18" s="33" t="s">
        <v>48</v>
      </c>
      <c r="B18" s="31"/>
      <c r="C18" s="59" t="s">
        <v>120</v>
      </c>
      <c r="D18" s="92" t="str">
        <f>CONCATENATE("SolicitudGrafica_",D17,".xls")</f>
        <v>SolicitudGrafica_LE_07_04_REC10.xls</v>
      </c>
      <c r="E18" s="92"/>
      <c r="F18" s="93"/>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9" t="s">
        <v>56</v>
      </c>
      <c r="B1" s="109" t="s">
        <v>149</v>
      </c>
      <c r="C1" s="109" t="s">
        <v>63</v>
      </c>
      <c r="D1" s="109" t="s">
        <v>64</v>
      </c>
      <c r="E1" s="109" t="s">
        <v>5</v>
      </c>
      <c r="F1" s="109" t="s">
        <v>65</v>
      </c>
      <c r="G1" s="109" t="s">
        <v>66</v>
      </c>
      <c r="H1" s="108" t="s">
        <v>68</v>
      </c>
      <c r="I1" s="108"/>
    </row>
    <row r="2" spans="1:10">
      <c r="A2" s="109"/>
      <c r="B2" s="109"/>
      <c r="C2" s="109"/>
      <c r="D2" s="109"/>
      <c r="E2" s="109"/>
      <c r="F2" s="109"/>
      <c r="G2" s="109"/>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2016-03-28T20:03:53Z</dcterms:modified>
</cp:coreProperties>
</file>