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82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5600" windowHeight="142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A15" i="1"/>
  <c r="F15" i="1"/>
  <c r="G15" i="1"/>
  <c r="H15" i="1"/>
  <c r="A10" i="1"/>
  <c r="A11" i="1"/>
  <c r="A12" i="1"/>
  <c r="A13" i="1"/>
  <c r="A14"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<sst xmlns="http://schemas.openxmlformats.org/spreadsheetml/2006/main" count="382" uniqueCount="197">
  <si>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</si>
  <si>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</si>
  <si>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</si>
  <si>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</si>
  <si>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</si>
  <si>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</si>
  <si>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</si>
  <si>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</si>
  <si>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</si>
  <si>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</si>
  <si>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</si>
  <si>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</si>
  <si>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</si>
  <si>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</si>
  <si>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</si>
  <si>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</si>
  <si>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</si>
  <si>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</si>
  <si>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</si>
  <si>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</si>
  <si>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</si>
  <si>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</si>
  <si>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</si>
  <si>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</si>
  <si>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</si>
  <si>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</si>
  <si>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</si>
  <si>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</si>
  <si>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</si>
  <si>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</si>
  <si>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</si>
  <si>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</si>
  <si>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</si>
  <si>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</si>
  <si>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</si>
  <si>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</si>
  <si>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</si>
  <si>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</si>
  <si>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</si>
  <si>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</si>
  <si>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</si>
  <si>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</si>
  <si>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</si>
  <si>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</si>
  <si>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</si>
  <si>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</si>
  <si>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</si>
  <si>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</si>
  <si>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</si>
  <si>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</si>
  <si>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</si>
  <si>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</si>
  <si>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</si>
  <si>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</si>
  <si>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</si>
  <si>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</si>
  <si>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</si>
  <si>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</si>
  <si>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</si>
  <si>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</si>
  <si>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</si>
  <si>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</si>
  <si>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</si>
  <si>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</si>
  <si>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</si>
  <si>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</si>
  <si>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</si>
  <si>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</si>
  <si>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</si>
  <si>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</si>
  <si>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</si>
  <si>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</si>
  <si>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</si>
  <si>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</si>
  <si>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</si>
  <si>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</si>
  <si>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</si>
  <si>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</si>
  <si>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</si>
  <si>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</si>
  <si>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</si>
  <si>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</si>
  <si>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</si>
  <si>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</si>
  <si>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</si>
  <si>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</si>
  <si>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</si>
  <si>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</si>
  <si>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</si>
  <si>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</si>
  <si>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</si>
  <si>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</si>
  <si>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</si>
  <si>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</si>
  <si>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</si>
  <si>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</si>
  <si>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</si>
  <si>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</si>
  <si>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</si>
  <si>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</si>
  <si>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</si>
  <si>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</si>
  <si>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</si>
  <si>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</si>
  <si>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</si>
  <si>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</si>
  <si>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</si>
  <si>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</si>
  <si>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</si>
  <si>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</si>
  <si>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</si>
  <si>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</si>
  <si>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</si>
  <si>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</si>
  <si>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</si>
  <si>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</si>
  <si>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</si>
  <si>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</si>
  <si>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</si>
  <si>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</si>
  <si>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</si>
  <si>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</si>
  <si>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</si>
  <si>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</si>
  <si>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</si>
  <si>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</si>
  <si>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</si>
  <si>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</si>
  <si>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</si>
  <si>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</si>
  <si>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</si>
  <si>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</si>
  <si>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</si>
  <si>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</si>
  <si>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</si>
  <si>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</si>
  <si>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</si>
  <si>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</si>
  <si>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</si>
  <si>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</si>
  <si>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</si>
  <si>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</si>
  <si>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</si>
  <si>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</si>
  <si>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</si>
  <si>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</si>
  <si>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</si>
  <si>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</si>
  <si>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</si>
  <si>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</si>
  <si>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</si>
  <si>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</si>
  <si>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</si>
  <si>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</si>
  <si>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</si>
  <si>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</si>
  <si>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</si>
  <si>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</si>
  <si>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</si>
  <si>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</si>
  <si>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</si>
  <si>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</si>
  <si>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</si>
  <si>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</si>
  <si>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</si>
  <si>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</si>
  <si>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</si>
  <si>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</si>
  <si>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</si>
  <si>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</si>
  <si>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</si>
  <si>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</si>
  <si>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</si>
  <si>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</si>
  <si>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</si>
  <si>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</si>
  <si>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</si>
  <si>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</si>
  <si>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</si>
  <si>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</si>
  <si>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</si>
  <si>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</si>
  <si>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</si>
  <si>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</si>
  <si>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</si>
  <si>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</si>
  <si>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</si>
  <si>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Luis Felipe Pertuz</t>
  </si>
  <si>
    <t>La monografía</t>
  </si>
  <si>
    <t>Fotografía</t>
  </si>
  <si>
    <t>Dos perfiles</t>
  </si>
  <si>
    <t>LE_10_05_REC120</t>
  </si>
  <si>
    <t>La misma anterior, otro tamaño</t>
  </si>
  <si>
    <t>Mujer cósmica lee</t>
  </si>
  <si>
    <t>Varios mundos</t>
  </si>
  <si>
    <t>Niña en las nubes</t>
  </si>
  <si>
    <t>Mujer suspendida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</si>
</sst>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6"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2"/>
      <color rgb="FF9C0006"/>
      <name val="Calibri"/>
      <family val="2"/>
      <scheme val="minor"/>
    </font>
    <font>
      <sz val="10"/>
      <color rgb="FFFF0000"/>
      <name val="Century Gothic"/>
    </font>
  </fonts>
  <fills count="11">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FFC7CE"/>
      </patternFill>
    </fill>
    <fill>
      <patternFill patternType="solid">
        <fgColor rgb="FFFFFF00"/>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4" fillId="9" borderId="0" applyNumberFormat="0" applyBorder="0" applyAlignment="0" applyProtection="0"/>
    <xf numFmtId="0" fontId="5"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4" fillId="9" borderId="5" xfId="57"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1" fontId="25" fillId="10" borderId="5" xfId="0" applyNumberFormat="1" applyFont="1" applyFill="1" applyBorder="1" applyAlignment="1" applyProtection="1">
      <alignment vertical="center" wrapText="1"/>
      <protection locked="0"/>
    </xf>
  </cellXfs>
  <cellStyles count="59">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1" builtinId="9" hidden="1"/>
    <cellStyle name="Hipervínculo visitado" xfId="52" builtinId="9" hidden="1"/>
    <cellStyle name="Hipervínculo visitado" xfId="53" builtinId="9" hidden="1"/>
    <cellStyle name="Hipervínculo visitado" xfId="54" builtinId="9" hidden="1"/>
    <cellStyle name="Hipervínculo visitado" xfId="56" builtinId="9" hidden="1"/>
    <cellStyle name="Hipervínculo visitado" xfId="58" builtinId="9" hidden="1"/>
    <cellStyle name="Incorrecto" xfId="57" builtinId="27"/>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I20" sqref="I20"/>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7" thickBot="1">
      <c r="A1" s="1"/>
      <c r="B1" s="1"/>
      <c r="C1" s="1"/>
      <c r="D1" s="1"/>
      <c r="F1" s="1"/>
      <c r="G1" s="1"/>
      <c r="H1" s="38"/>
      <c r="I1" s="38"/>
      <c r="J1" s="14"/>
      <c r="K1" s="14"/>
      <c r="L1" s="2" t="s">
        <v>5</v>
      </c>
      <c r="M1" s="2" t="str">
        <f>CONCATENATE('Definición técnica de imagenes'!$B$1," ",$G$5)</f>
        <v>Ubicación de la imagen en el recurso F4</v>
      </c>
    </row>
    <row r="2" spans="1:16" ht="16">
      <c r="A2" s="1"/>
      <c r="B2" s="3" t="s">
        <v>121</v>
      </c>
      <c r="C2" s="86" t="s">
        <v>24</v>
      </c>
      <c r="D2" s="87"/>
      <c r="F2" s="79" t="s">
        <v>0</v>
      </c>
      <c r="G2" s="80"/>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6">
      <c r="A3" s="1"/>
      <c r="B3" s="4" t="s">
        <v>8</v>
      </c>
      <c r="C3" s="88">
        <v>10</v>
      </c>
      <c r="D3" s="89"/>
      <c r="F3" s="81"/>
      <c r="G3" s="82"/>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
      <c r="A4" s="1"/>
      <c r="B4" s="4" t="s">
        <v>54</v>
      </c>
      <c r="C4" s="88" t="s">
        <v>188</v>
      </c>
      <c r="D4" s="89"/>
      <c r="E4" s="5"/>
      <c r="F4" s="37" t="s">
        <v>55</v>
      </c>
      <c r="G4" s="6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7" thickBot="1">
      <c r="A5" s="1"/>
      <c r="B5" s="6" t="s">
        <v>1</v>
      </c>
      <c r="C5" s="90" t="s">
        <v>187</v>
      </c>
      <c r="D5" s="91"/>
      <c r="E5" s="5"/>
      <c r="F5" s="37" t="str">
        <f>IF(G4="Recurso","Motor del recurso","")</f>
        <v>Motor del recurso</v>
      </c>
      <c r="G5" s="61" t="s">
        <v>137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7"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7" thickBot="1">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ht="16">
      <c r="A10" s="12" t="str">
        <f>IF(OR(B10&lt;&gt;"",J10&lt;&gt;""),"IMG01","")</f>
        <v>IMG01</v>
      </c>
      <c r="B10" s="62">
        <v>407475370</v>
      </c>
      <c r="C10" s="20" t="str">
        <f t="shared" ref="C10:C41" si="0">IF(OR(B10&lt;&gt;"",J10&lt;&gt;""),IF($G$4="Recurso",CONCATENATE($G$4," ",$G$5),$G$4),"")</f>
        <v>Recurso F4</v>
      </c>
      <c r="D10" s="63" t="s">
        <v>189</v>
      </c>
      <c r="E10" s="63" t="s">
        <v>150</v>
      </c>
      <c r="F10" s="13" t="str">
        <f t="shared" ref="F10" ca="1" si="1">IF(OR(B10&lt;&gt;"",J10&lt;&gt;""),CONCATENATE($C$7,"_",$A10,IF($G$4="Cuaderno de Estudio","_small",CONCATENATE(IF(I10="","","n"),IF(LEFT($G$5,1)="F",".jpg",".png")))),"")</f>
        <v>LE_10_05_REC120_IMG01.jpg</v>
      </c>
      <c r="G10" s="78" t="str">
        <f ca="1">IF($F10&lt;&gt;"",IF($G$4="Recurso",VLOOKUP($E10,OFFSET('Definición técnica de imagenes'!$A$1,MATCH($G$5,'Definición técnica de imagenes'!$A$1:$A$104,0)-1,1,COUNTIF('Definición técnica de imagenes'!$A$3:$A$102,$G$5),5),5,FALSE),'Definición técnica de imagenes'!$F$16),"")</f>
        <v>950 x 435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190</v>
      </c>
      <c r="K10" s="64"/>
      <c r="O10" s="2" t="str">
        <f>'Definición técnica de imagenes'!A12</f>
        <v>M12D</v>
      </c>
    </row>
    <row r="11" spans="1:16" s="11" customFormat="1" ht="14" customHeight="1">
      <c r="A11" s="12" t="str">
        <f t="shared" ref="A11:A18" si="3">IF(OR(B11&lt;&gt;"",J11&lt;&gt;""),CONCATENATE(LEFT(A10,3),IF(MID(A10,4,2)+1&lt;10,CONCATENATE("0",MID(A10,4,2)+1))),"")</f>
        <v>IMG02</v>
      </c>
      <c r="B11" s="62">
        <v>407475370</v>
      </c>
      <c r="C11" s="20" t="str">
        <f t="shared" si="0"/>
        <v>Recurso F4</v>
      </c>
      <c r="D11" s="63" t="s">
        <v>189</v>
      </c>
      <c r="E11" s="63" t="s">
        <v>163</v>
      </c>
      <c r="F11" s="13" t="str">
        <f t="shared" ref="F11:F74" ca="1" si="4">IF(OR(B11&lt;&gt;"",J11&lt;&gt;""),CONCATENATE($C$7,"_",$A11,IF($G$4="Cuaderno de Estudio","_small",CONCATENATE(IF(I11="","","n"),IF(LEFT($G$5,1)="F",".jpg",".png")))),"")</f>
        <v>LE_10_05_REC120_IMG02.jpg</v>
      </c>
      <c r="G11" s="78" t="str">
        <f ca="1">IF($F11&lt;&gt;"",IF($G$4="Recurso",VLOOKUP($E11,OFFSET('Definición técnica de imagenes'!$A$1,MATCH($G$5,'Definición técnica de imagenes'!$A$1:$A$104,0)-1,1,COUNTIF('Definición técnica de imagenes'!$A$3:$A$102,$G$5),5),5,FALSE),'Definición técnica de imagenes'!$F$16),"")</f>
        <v>330 x 475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5"/>
      <c r="O11" s="2" t="str">
        <f>'Definición técnica de imagenes'!A13</f>
        <v>M101</v>
      </c>
    </row>
    <row r="12" spans="1:16" s="11" customFormat="1" ht="16">
      <c r="A12" s="12" t="str">
        <f t="shared" si="3"/>
        <v>IMG03</v>
      </c>
      <c r="B12" s="62">
        <v>256626922</v>
      </c>
      <c r="C12" s="20" t="str">
        <f t="shared" si="0"/>
        <v>Recurso F4</v>
      </c>
      <c r="D12" s="63" t="s">
        <v>189</v>
      </c>
      <c r="E12" s="63" t="s">
        <v>155</v>
      </c>
      <c r="F12" s="13" t="str">
        <f t="shared" ca="1" si="4"/>
        <v>LE_10_05_REC120_IMG03.jpg</v>
      </c>
      <c r="G12" s="78" t="str">
        <f ca="1">IF($F12&lt;&gt;"",IF($G$4="Recurso",VLOOKUP($E12,OFFSET('Definición técnica de imagenes'!$A$1,MATCH($G$5,'Definición técnica de imagenes'!$A$1:$A$104,0)-1,1,COUNTIF('Definición técnica de imagenes'!$A$3:$A$102,$G$5),5),5,FALSE),'Definición técnica de imagenes'!$F$16),"")</f>
        <v>750 x 365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193</v>
      </c>
      <c r="K12" s="64"/>
      <c r="O12" s="2" t="str">
        <f>'Definición técnica de imagenes'!A18</f>
        <v>Diaporama F1</v>
      </c>
    </row>
    <row r="13" spans="1:16" s="11" customFormat="1" ht="16">
      <c r="A13" s="12" t="str">
        <f t="shared" si="3"/>
        <v>IMG04</v>
      </c>
      <c r="B13" s="62">
        <v>79906846</v>
      </c>
      <c r="C13" s="20" t="str">
        <f t="shared" si="0"/>
        <v>Recurso F4</v>
      </c>
      <c r="D13" s="63" t="s">
        <v>189</v>
      </c>
      <c r="E13" s="63" t="s">
        <v>155</v>
      </c>
      <c r="F13" s="13" t="str">
        <f t="shared" ca="1" si="4"/>
        <v>LE_10_05_REC120_IMG04.jpg</v>
      </c>
      <c r="G13" s="78" t="str">
        <f ca="1">IF($F13&lt;&gt;"",IF($G$4="Recurso",VLOOKUP($E13,OFFSET('Definición técnica de imagenes'!$A$1,MATCH($G$5,'Definición técnica de imagenes'!$A$1:$A$104,0)-1,1,COUNTIF('Definición técnica de imagenes'!$A$3:$A$102,$G$5),5),5,FALSE),'Definición técnica de imagenes'!$F$16),"")</f>
        <v>750 x 365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194</v>
      </c>
      <c r="K13" s="64"/>
      <c r="O13" s="2" t="str">
        <f>'Definición técnica de imagenes'!A19</f>
        <v>F4</v>
      </c>
    </row>
    <row r="14" spans="1:16" s="11" customFormat="1" ht="15">
      <c r="A14" s="12" t="str">
        <f t="shared" si="3"/>
        <v>IMG05</v>
      </c>
      <c r="B14" s="62">
        <v>215901952</v>
      </c>
      <c r="C14" s="20" t="str">
        <f t="shared" si="0"/>
        <v>Recurso F4</v>
      </c>
      <c r="D14" s="63" t="s">
        <v>189</v>
      </c>
      <c r="E14" s="63" t="s">
        <v>155</v>
      </c>
      <c r="F14" s="13" t="str">
        <f t="shared" ca="1" si="4"/>
        <v>LE_10_05_REC120_IMG05.jpg</v>
      </c>
      <c r="G14" s="78" t="str">
        <f ca="1">IF($F14&lt;&gt;"",IF($G$4="Recurso",VLOOKUP($E14,OFFSET('Definición técnica de imagenes'!$A$1,MATCH($G$5,'Definición técnica de imagenes'!$A$1:$A$104,0)-1,1,COUNTIF('Definición técnica de imagenes'!$A$3:$A$102,$G$5),5),5,FALSE),'Definición técnica de imagenes'!$F$16),"")</f>
        <v>750 x 365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195</v>
      </c>
      <c r="K14" s="64"/>
      <c r="O14" s="2" t="str">
        <f>'Definición técnica de imagenes'!A22</f>
        <v>F6</v>
      </c>
    </row>
    <row r="15" spans="1:16" s="11" customFormat="1" ht="15" customHeight="1">
      <c r="A15" s="12" t="str">
        <f t="shared" si="3"/>
        <v>IMG06</v>
      </c>
      <c r="B15" s="110">
        <v>276361937</v>
      </c>
      <c r="C15" s="20" t="str">
        <f t="shared" si="0"/>
        <v>Recurso F4</v>
      </c>
      <c r="D15" s="63" t="s">
        <v>189</v>
      </c>
      <c r="E15" s="63" t="s">
        <v>155</v>
      </c>
      <c r="F15" s="13" t="str">
        <f t="shared" ca="1" si="4"/>
        <v>LE_10_05_REC120_IMG06.jpg</v>
      </c>
      <c r="G15" s="13" t="str">
        <f ca="1">IF($F15&lt;&gt;"",IF($G$4="Recurso",VLOOKUP($E15,OFFSET('Definición técnica de imagenes'!$A$1,MATCH($G$5,'Definición técnica de imagenes'!$A$1:$A$104,0)-1,1,COUNTIF('Definición técnica de imagenes'!$A$3:$A$102,$G$5),5),5,FALSE),'Definición técnica de imagenes'!$F$16),"")</f>
        <v>750 x 365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196</v>
      </c>
      <c r="K15" s="66"/>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7" thickBot="1">
      <c r="A1" s="94" t="s">
        <v>38</v>
      </c>
      <c r="B1" s="95"/>
      <c r="C1" s="95"/>
      <c r="D1" s="95"/>
      <c r="E1" s="95"/>
      <c r="F1" s="96"/>
    </row>
    <row r="2" spans="1:11">
      <c r="A2" s="30" t="s">
        <v>42</v>
      </c>
      <c r="B2" s="31"/>
      <c r="C2" s="97" t="s">
        <v>13</v>
      </c>
      <c r="D2" s="98"/>
      <c r="E2" s="99"/>
      <c r="F2" s="32"/>
    </row>
    <row r="3" spans="1:11" ht="64">
      <c r="A3" s="33" t="s">
        <v>43</v>
      </c>
      <c r="B3" s="31"/>
      <c r="C3" s="103" t="s">
        <v>14</v>
      </c>
      <c r="D3" s="104"/>
      <c r="E3" s="105"/>
      <c r="F3" s="32"/>
      <c r="H3" s="22" t="s">
        <v>18</v>
      </c>
      <c r="I3" s="22" t="s">
        <v>19</v>
      </c>
      <c r="J3" s="22" t="s">
        <v>20</v>
      </c>
      <c r="K3" s="22" t="s">
        <v>52</v>
      </c>
    </row>
    <row r="4" spans="1:11" ht="32">
      <c r="A4" s="30" t="s">
        <v>44</v>
      </c>
      <c r="B4" s="31"/>
      <c r="C4" s="26" t="s">
        <v>15</v>
      </c>
      <c r="D4" s="25" t="s">
        <v>16</v>
      </c>
      <c r="E4" s="29" t="s">
        <v>17</v>
      </c>
      <c r="F4" s="32"/>
      <c r="H4" s="22" t="s">
        <v>21</v>
      </c>
      <c r="I4" s="22" t="s">
        <v>25</v>
      </c>
      <c r="J4" s="22">
        <v>1</v>
      </c>
      <c r="K4" s="22">
        <v>1</v>
      </c>
    </row>
    <row r="5" spans="1:11" ht="81" thickBot="1">
      <c r="A5" s="33" t="s">
        <v>45</v>
      </c>
      <c r="B5" s="31"/>
      <c r="C5" s="28" t="s">
        <v>35</v>
      </c>
      <c r="D5" s="106" t="str">
        <f>CONCATENATE(H21,"_",I21,"_",J21,"_CO")</f>
        <v>LE_07_04_CO</v>
      </c>
      <c r="E5" s="107"/>
      <c r="F5" s="32"/>
      <c r="H5" s="22" t="s">
        <v>22</v>
      </c>
      <c r="I5" s="22" t="s">
        <v>26</v>
      </c>
      <c r="J5" s="22">
        <v>2</v>
      </c>
      <c r="K5" s="22">
        <v>2</v>
      </c>
    </row>
    <row r="6" spans="1:11" ht="33" thickBot="1">
      <c r="A6" s="30" t="s">
        <v>10</v>
      </c>
      <c r="B6" s="31"/>
      <c r="C6" s="31"/>
      <c r="D6" s="31"/>
      <c r="E6" s="31"/>
      <c r="F6" s="32"/>
      <c r="H6" s="22" t="s">
        <v>23</v>
      </c>
      <c r="I6" s="22" t="s">
        <v>27</v>
      </c>
      <c r="J6" s="22">
        <v>3</v>
      </c>
      <c r="K6" s="22">
        <v>3</v>
      </c>
    </row>
    <row r="7" spans="1:11" ht="49" thickBot="1">
      <c r="A7" s="33" t="s">
        <v>11</v>
      </c>
      <c r="B7" s="31"/>
      <c r="C7" s="59" t="s">
        <v>119</v>
      </c>
      <c r="D7" s="92" t="str">
        <f>CONCATENATE("SolicitudGrafica_",D5,".xls")</f>
        <v>SolicitudGrafica_LE_07_04_CO.xls</v>
      </c>
      <c r="E7" s="92"/>
      <c r="F7" s="93"/>
      <c r="H7" s="22" t="s">
        <v>24</v>
      </c>
      <c r="I7" s="22" t="s">
        <v>28</v>
      </c>
      <c r="J7" s="22">
        <v>4</v>
      </c>
      <c r="K7" s="22">
        <v>4</v>
      </c>
    </row>
    <row r="8" spans="1:11" ht="48">
      <c r="A8" s="33" t="s">
        <v>53</v>
      </c>
      <c r="B8" s="31"/>
      <c r="C8" s="31"/>
      <c r="D8" s="31"/>
      <c r="E8" s="31"/>
      <c r="F8" s="32"/>
      <c r="I8" s="22" t="s">
        <v>29</v>
      </c>
      <c r="J8" s="22">
        <v>5</v>
      </c>
      <c r="K8" s="22">
        <v>5</v>
      </c>
    </row>
    <row r="9" spans="1:11" ht="48">
      <c r="A9" s="33" t="s">
        <v>12</v>
      </c>
      <c r="B9" s="31"/>
      <c r="C9" s="31"/>
      <c r="D9" s="31"/>
      <c r="E9" s="31"/>
      <c r="F9" s="32"/>
      <c r="I9" s="22" t="s">
        <v>30</v>
      </c>
      <c r="J9" s="22">
        <v>6</v>
      </c>
      <c r="K9" s="22">
        <v>6</v>
      </c>
    </row>
    <row r="10" spans="1:11" ht="33" thickBot="1">
      <c r="A10" s="34" t="s">
        <v>36</v>
      </c>
      <c r="B10" s="35"/>
      <c r="C10" s="35"/>
      <c r="D10" s="35"/>
      <c r="E10" s="35"/>
      <c r="F10" s="36"/>
      <c r="I10" s="22" t="s">
        <v>31</v>
      </c>
      <c r="J10" s="22">
        <v>7</v>
      </c>
      <c r="K10" s="22">
        <v>7</v>
      </c>
    </row>
    <row r="11" spans="1:11">
      <c r="I11" s="22" t="s">
        <v>32</v>
      </c>
      <c r="J11" s="22">
        <v>8</v>
      </c>
      <c r="K11" s="22">
        <v>8</v>
      </c>
    </row>
    <row r="12" spans="1:11" ht="17" thickBot="1">
      <c r="I12" s="22" t="s">
        <v>37</v>
      </c>
      <c r="J12" s="22">
        <v>9</v>
      </c>
      <c r="K12" s="22">
        <v>9</v>
      </c>
    </row>
    <row r="13" spans="1:11">
      <c r="A13" s="94" t="s">
        <v>41</v>
      </c>
      <c r="B13" s="95"/>
      <c r="C13" s="95"/>
      <c r="D13" s="95"/>
      <c r="E13" s="95"/>
      <c r="F13" s="96"/>
      <c r="I13" s="22" t="s">
        <v>33</v>
      </c>
      <c r="J13" s="22">
        <v>10</v>
      </c>
      <c r="K13" s="22">
        <v>10</v>
      </c>
    </row>
    <row r="14" spans="1:11" ht="17" thickBot="1">
      <c r="A14" s="33"/>
      <c r="B14" s="31"/>
      <c r="C14" s="31"/>
      <c r="D14" s="31"/>
      <c r="E14" s="31"/>
      <c r="F14" s="32"/>
      <c r="I14" s="22" t="s">
        <v>34</v>
      </c>
      <c r="J14" s="22">
        <v>11</v>
      </c>
      <c r="K14" s="22">
        <v>11</v>
      </c>
    </row>
    <row r="15" spans="1:11">
      <c r="A15" s="30" t="s">
        <v>46</v>
      </c>
      <c r="B15" s="31"/>
      <c r="C15" s="97" t="s">
        <v>49</v>
      </c>
      <c r="D15" s="98"/>
      <c r="E15" s="98"/>
      <c r="F15" s="99"/>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100" t="str">
        <f>CONCATENATE(H21,"_",I21,"_",J21,"_",K45)</f>
        <v>LE_07_04_REC10</v>
      </c>
      <c r="E17" s="101"/>
      <c r="F17" s="102"/>
      <c r="J17" s="22">
        <v>14</v>
      </c>
      <c r="K17" s="22">
        <v>14</v>
      </c>
    </row>
    <row r="18" spans="1:11" ht="81" thickBot="1">
      <c r="A18" s="33" t="s">
        <v>48</v>
      </c>
      <c r="B18" s="31"/>
      <c r="C18" s="59" t="s">
        <v>120</v>
      </c>
      <c r="D18" s="92" t="str">
        <f>CONCATENATE("SolicitudGrafica_",D17,".xls")</f>
        <v>SolicitudGrafica_LE_07_04_REC10.xls</v>
      </c>
      <c r="E18" s="92"/>
      <c r="F18" s="93"/>
      <c r="J18" s="22">
        <v>15</v>
      </c>
      <c r="K18" s="22">
        <v>15</v>
      </c>
    </row>
    <row r="19" spans="1:11">
      <c r="A19" s="30" t="s">
        <v>10</v>
      </c>
      <c r="B19" s="31"/>
      <c r="C19" s="31"/>
      <c r="D19" s="31"/>
      <c r="E19" s="31"/>
      <c r="F19" s="32"/>
      <c r="H19" s="22">
        <v>3</v>
      </c>
      <c r="J19" s="22">
        <v>16</v>
      </c>
      <c r="K19" s="22">
        <v>16</v>
      </c>
    </row>
    <row r="20" spans="1:11" ht="6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9" t="s">
        <v>56</v>
      </c>
      <c r="B1" s="109" t="s">
        <v>149</v>
      </c>
      <c r="C1" s="109" t="s">
        <v>63</v>
      </c>
      <c r="D1" s="109" t="s">
        <v>64</v>
      </c>
      <c r="E1" s="109" t="s">
        <v>5</v>
      </c>
      <c r="F1" s="109" t="s">
        <v>65</v>
      </c>
      <c r="G1" s="109" t="s">
        <v>66</v>
      </c>
      <c r="H1" s="108" t="s">
        <v>68</v>
      </c>
      <c r="I1" s="108"/>
    </row>
    <row r="2" spans="1:10">
      <c r="A2" s="109"/>
      <c r="B2" s="109"/>
      <c r="C2" s="109"/>
      <c r="D2" s="109"/>
      <c r="E2" s="109"/>
      <c r="F2" s="109"/>
      <c r="G2" s="109"/>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2">
      <c r="A44" s="54" t="s">
        <v>111</v>
      </c>
      <c r="B44" s="54"/>
      <c r="C44" s="55" t="s">
        <v>129</v>
      </c>
      <c r="D44" s="56" t="s">
        <v>161</v>
      </c>
      <c r="E44" s="55"/>
      <c r="F44" s="55"/>
    </row>
    <row r="45" spans="1:9">
      <c r="A45" s="54" t="s">
        <v>112</v>
      </c>
      <c r="B45" s="54"/>
      <c r="C45" s="55" t="s">
        <v>130</v>
      </c>
      <c r="D45" s="56" t="s">
        <v>131</v>
      </c>
      <c r="E45" s="55"/>
      <c r="F45" s="55"/>
    </row>
    <row r="46" spans="1:9" ht="48">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mbp</cp:lastModifiedBy>
  <dcterms:created xsi:type="dcterms:W3CDTF">2014-07-01T23:43:25Z</dcterms:created>
  <dcterms:modified xsi:type="dcterms:W3CDTF">2016-06-24T03:01:58Z</dcterms:modified>
</cp:coreProperties>
</file>