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cuments\CRISTIAN\PLANETA\NUEVO\GUIONES\LE_06_03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2" i="1"/>
  <c r="G12" i="1" s="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1" i="1" l="1"/>
  <c r="F11" i="1"/>
  <c r="G11" i="1" s="1"/>
  <c r="H10" i="1"/>
  <c r="A13" i="1"/>
  <c r="F10" i="1"/>
  <c r="G10" i="1" s="1"/>
  <c r="F13" i="1" l="1"/>
  <c r="G13" i="1" s="1"/>
  <c r="H13" i="1"/>
  <c r="A14" i="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<sst xmlns="http://schemas.openxmlformats.org/spreadsheetml/2006/main" count="376" uniqueCount="195">
  <si>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</si>
  <si>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</si>
  <si>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</si>
  <si>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</si>
  <si>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</si>
  <si>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</si>
  <si>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</si>
  <si>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</si>
  <si>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</si>
  <si>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</si>
  <si>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</si>
  <si>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</si>
  <si>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</si>
  <si>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</si>
  <si>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</si>
  <si>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</si>
  <si>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</si>
  <si>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</si>
  <si>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</si>
  <si>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</si>
  <si>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</si>
  <si>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</si>
  <si>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</si>
  <si>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</si>
  <si>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</si>
  <si>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</si>
  <si>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</si>
  <si>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</si>
  <si>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</si>
  <si>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</si>
  <si>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</si>
  <si>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</si>
  <si>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</si>
  <si>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</si>
  <si>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</si>
  <si>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</si>
  <si>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</si>
  <si>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</si>
  <si>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</si>
  <si>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</si>
  <si>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</si>
  <si>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</si>
  <si>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</si>
  <si>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</si>
  <si>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</si>
  <si>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</si>
  <si>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</si>
  <si>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</si>
  <si>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</si>
  <si>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</si>
  <si>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</si>
  <si>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</si>
  <si>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</si>
  <si>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</si>
  <si>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</si>
  <si>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</si>
  <si>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</si>
  <si>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</si>
  <si>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</si>
  <si>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</si>
  <si>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</si>
  <si>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</si>
  <si>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</si>
  <si>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</si>
  <si>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</si>
  <si>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</si>
  <si>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</si>
  <si>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</si>
  <si>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</si>
  <si>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</si>
  <si>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</si>
  <si>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</si>
  <si>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</si>
  <si>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</si>
  <si>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</si>
  <si>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</si>
  <si>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</si>
  <si>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</si>
  <si>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</si>
  <si>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</si>
  <si>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</si>
  <si>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</si>
  <si>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</si>
  <si>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</si>
  <si>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</si>
  <si>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</si>
  <si>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</si>
  <si>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</si>
  <si>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</si>
  <si>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</si>
  <si>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</si>
  <si>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</si>
  <si>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</si>
  <si>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</si>
  <si>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</si>
  <si>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</si>
  <si>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</si>
  <si>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</si>
  <si>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</si>
  <si>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</si>
  <si>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</si>
  <si>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</si>
  <si>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</si>
  <si>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</si>
  <si>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</si>
  <si>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</si>
  <si>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</si>
  <si>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</si>
  <si>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</si>
  <si>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</si>
  <si>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</si>
  <si>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</si>
  <si>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</si>
  <si>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</si>
  <si>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</si>
  <si>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</si>
  <si>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</si>
  <si>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</si>
  <si>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</si>
  <si>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</si>
  <si>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</si>
  <si>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</si>
  <si>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</si>
  <si>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</si>
  <si>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</si>
  <si>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</si>
  <si>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</si>
  <si>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</si>
  <si>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</si>
  <si>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</si>
  <si>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</si>
  <si>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</si>
  <si>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</si>
  <si>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</si>
  <si>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</si>
  <si>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</si>
  <si>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</si>
  <si>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</si>
  <si>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</si>
  <si>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</si>
  <si>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</si>
  <si>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</si>
  <si>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</si>
  <si>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</si>
  <si>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</si>
  <si>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</si>
  <si>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</si>
  <si>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</si>
  <si>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</si>
  <si>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</si>
  <si>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</si>
  <si>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</si>
  <si>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</si>
  <si>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</si>
  <si>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</si>
  <si>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</si>
  <si>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</si>
  <si>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</si>
  <si>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</si>
  <si>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</si>
  <si>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</si>
  <si>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</si>
  <si>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</si>
  <si>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</si>
  <si>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</si>
  <si>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</si>
  <si>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</si>
  <si>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</si>
  <si>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</si>
  <si>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</si>
  <si>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</si>
  <si>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</si>
  <si>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</si>
  <si>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</si>
  <si>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</si>
  <si>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</si>
  <si>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</si>
  <si>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</si>
  <si>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</si>
  <si>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</si>
  <si>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</si>
  <si>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</si>
  <si>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</si>
  <si>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</si>
  <si>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</si>
  <si>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</si>
  <si>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</si>
  <si>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reseña</t>
  </si>
  <si>
    <t>Cristian Pineda</t>
  </si>
  <si>
    <t>LE_06_03_REC340</t>
  </si>
  <si>
    <t>Fotografía</t>
  </si>
  <si>
    <t>manos escribiendo</t>
  </si>
  <si>
    <t>texto con correcciones</t>
  </si>
  <si>
    <t>lápices de colores en una hoja</t>
  </si>
  <si>
    <t>libros en una hilera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</si>
</sst>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B14" sqref="B14"/>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7">
        <v>6</v>
      </c>
      <c r="D3" s="88"/>
      <c r="F3" s="80">
        <v>42345</v>
      </c>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109">
        <v>129586925</v>
      </c>
      <c r="C10" s="20" t="str">
        <f t="shared" ref="C10:C41" si="0">IF(OR(B10&lt;&gt;"",J10&lt;&gt;""),IF($G$4="Recurso",CONCATENATE($G$4," ",$G$5),$G$4),"")</f>
        <v>Recurso F13</v>
      </c>
      <c r="D10" s="63" t="s">
        <v>190</v>
      </c>
      <c r="E10" s="63" t="s">
        <v>151</v>
      </c>
      <c r="F10" s="13" t="str">
        <f t="shared" ref="F10" ca="1" si="1">IF(OR(B10&lt;&gt;"",J10&lt;&gt;""),CONCATENATE($C$7,"_",$A10,IF($G$4="Cuaderno de Estudio","_small",CONCATENATE(IF(I10="","","n"),IF(LEFT($G$5,1)="F",".jpg",".png")))),"")</f>
        <v>LE_06_03_REC340_IMG01n.jpg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LE_06_03_REC340_IMG01a.jpg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109">
        <v>94627417</v>
      </c>
      <c r="C11" s="20" t="str">
        <f t="shared" si="0"/>
        <v>Recurso F13</v>
      </c>
      <c r="D11" s="63" t="s">
        <v>190</v>
      </c>
      <c r="E11" s="63" t="s">
        <v>152</v>
      </c>
      <c r="F11" s="13" t="str">
        <f t="shared" ref="F11:F74" ca="1" si="4">IF(OR(B11&lt;&gt;"",J11&lt;&gt;""),CONCATENATE($C$7,"_",$A11,IF($G$4="Cuaderno de Estudio","_small",CONCATENATE(IF(I11="","","n"),IF(LEFT($G$5,1)="F",".jpg",".png")))),"")</f>
        <v>LE_06_03_REC340_IMG02n.jpg</v>
      </c>
      <c r="G11" s="13" t="str">
        <f ca="1">IF($F11&lt;&gt;"",IF($G$4="Recurso",VLOOKUP($E11,OFFSET('Definición técnica de imagenes'!$A$1,MATCH($G$5,'Definición técnica de imagenes'!$A$1:$A$104,0)-1,1,COUNTIF('Definición técnica de imagenes'!$A$3:$A$102,$G$5),5),5,FALSE),'Definición técnica de imagenes'!$F$16),"")</f>
        <v>240 x 185 px</v>
      </c>
      <c r="H11" s="13" t="str">
        <f t="shared" ref="H11:H74" ca="1" si="5">IF(AND(I11&lt;&gt;"",I11&lt;&gt;0),IF(OR(B11&lt;&gt;"",J11&lt;&gt;""),CONCATENATE($C$7,"_",$A11,IF($G$4="Cuaderno de Estudio","_zoom",CONCATENATE("a",IF(LEFT($G$5,1)="F",".jpg",".png")))),""),"")</f>
        <v>LE_06_03_REC340_IMG02a.jpg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192</v>
      </c>
      <c r="K11" s="65"/>
      <c r="O11" s="2" t="str">
        <f>'Definición técnica de imagenes'!A13</f>
        <v>M101</v>
      </c>
    </row>
    <row r="12" spans="1:16" s="11" customFormat="1" x14ac:dyDescent="0.25">
      <c r="A12" s="12" t="str">
        <f t="shared" si="3"/>
        <v>IMG03</v>
      </c>
      <c r="B12" s="109">
        <v>148407341</v>
      </c>
      <c r="C12" s="20" t="str">
        <f t="shared" si="0"/>
        <v>Recurso F13</v>
      </c>
      <c r="D12" s="63" t="s">
        <v>190</v>
      </c>
      <c r="E12" s="63" t="s">
        <v>152</v>
      </c>
      <c r="F12" s="13" t="str">
        <f t="shared" ca="1" si="4"/>
        <v>LE_06_03_REC340_IMG03n.jpg</v>
      </c>
      <c r="G12" s="13" t="str">
        <f ca="1">IF($F12&lt;&gt;"",IF($G$4="Recurso",VLOOKUP($E12,OFFSET('Definición técnica de imagenes'!$A$1,MATCH($G$5,'Definición técnica de imagenes'!$A$1:$A$104,0)-1,1,COUNTIF('Definición técnica de imagenes'!$A$3:$A$102,$G$5),5),5,FALSE),'Definición técnica de imagenes'!$F$16),"")</f>
        <v>240 x 185 px</v>
      </c>
      <c r="H12" s="13" t="str">
        <f t="shared" ca="1" si="5"/>
        <v>LE_06_03_REC340_IMG03a.jpg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t="s">
        <v>193</v>
      </c>
      <c r="K12" s="64"/>
      <c r="O12" s="2" t="str">
        <f>'Definición técnica de imagenes'!A18</f>
        <v>Diaporama F1</v>
      </c>
    </row>
    <row r="13" spans="1:16" s="11" customFormat="1" x14ac:dyDescent="0.25">
      <c r="A13" s="12" t="str">
        <f t="shared" si="3"/>
        <v>IMG04</v>
      </c>
      <c r="B13" s="109">
        <v>222843889</v>
      </c>
      <c r="C13" s="20" t="str">
        <f t="shared" si="0"/>
        <v>Recurso F13</v>
      </c>
      <c r="D13" s="63" t="s">
        <v>190</v>
      </c>
      <c r="E13" s="63" t="s">
        <v>151</v>
      </c>
      <c r="F13" s="13" t="str">
        <f t="shared" ca="1" si="4"/>
        <v>LE_06_03_REC340_IMG04n.jpg</v>
      </c>
      <c r="G13" s="13" t="str">
        <f ca="1">IF($F13&lt;&gt;"",IF($G$4="Recurso",VLOOKUP($E13,OFFSET('Definición técnica de imagenes'!$A$1,MATCH($G$5,'Definición técnica de imagenes'!$A$1:$A$104,0)-1,1,COUNTIF('Definición técnica de imagenes'!$A$3:$A$102,$G$5),5),5,FALSE),'Definición técnica de imagenes'!$F$16),"")</f>
        <v>240 x 375 px</v>
      </c>
      <c r="H13" s="13" t="str">
        <f t="shared" ca="1" si="5"/>
        <v>LE_06_03_REC340_IMG04a.jpg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460 px</v>
      </c>
      <c r="J13" s="64" t="s">
        <v>194</v>
      </c>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2015-12-07T23:43:46Z</dcterms:modified>
</cp:coreProperties>
</file>