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0" i="1"/>
  <c r="A11" i="1"/>
  <c r="A12" i="1"/>
  <c r="A13" i="1"/>
  <c r="A14" i="1"/>
  <c r="A15"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<sst xmlns="http://schemas.openxmlformats.org/spreadsheetml/2006/main" count="382" uniqueCount="197">
  <si>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</si>
  <si>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</si>
  <si>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</si>
  <si>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</si>
  <si>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</si>
  <si>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</si>
  <si>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</si>
  <si>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</si>
  <si>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</si>
  <si>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</si>
  <si>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</si>
  <si>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</si>
  <si>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</si>
  <si>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</si>
  <si>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</si>
  <si>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</si>
  <si>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</si>
  <si>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</si>
  <si>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</si>
  <si>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</si>
  <si>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</si>
  <si>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</si>
  <si>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</si>
  <si>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</si>
  <si>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</si>
  <si>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</si>
  <si>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</si>
  <si>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</si>
  <si>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</si>
  <si>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</si>
  <si>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</si>
  <si>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</si>
  <si>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</si>
  <si>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</si>
  <si>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</si>
  <si>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</si>
  <si>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</si>
  <si>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</si>
  <si>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</si>
  <si>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</si>
  <si>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</si>
  <si>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</si>
  <si>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</si>
  <si>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</si>
  <si>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</si>
  <si>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</si>
  <si>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</si>
  <si>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</si>
  <si>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</si>
  <si>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</si>
  <si>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</si>
  <si>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</si>
  <si>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</si>
  <si>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</si>
  <si>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</si>
  <si>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</si>
  <si>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</si>
  <si>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</si>
  <si>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</si>
  <si>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</si>
  <si>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</si>
  <si>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</si>
  <si>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</si>
  <si>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</si>
  <si>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</si>
  <si>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</si>
  <si>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</si>
  <si>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</si>
  <si>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</si>
  <si>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</si>
  <si>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</si>
  <si>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</si>
  <si>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</si>
  <si>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</si>
  <si>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</si>
  <si>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</si>
  <si>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</si>
  <si>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</si>
  <si>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</si>
  <si>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</si>
  <si>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</si>
  <si>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</si>
  <si>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</si>
  <si>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</si>
  <si>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</si>
  <si>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</si>
  <si>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</si>
  <si>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</si>
  <si>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</si>
  <si>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</si>
  <si>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</si>
  <si>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</si>
  <si>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</si>
  <si>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</si>
  <si>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</si>
  <si>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</si>
  <si>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</si>
  <si>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</si>
  <si>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</si>
  <si>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</si>
  <si>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</si>
  <si>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</si>
  <si>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</si>
  <si>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</si>
  <si>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</si>
  <si>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</si>
  <si>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</si>
  <si>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</si>
  <si>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</si>
  <si>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</si>
  <si>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</si>
  <si>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</si>
  <si>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</si>
  <si>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</si>
  <si>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</si>
  <si>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</si>
  <si>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</si>
  <si>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</si>
  <si>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</si>
  <si>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</si>
  <si>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</si>
  <si>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</si>
  <si>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</si>
  <si>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</si>
  <si>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</si>
  <si>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</si>
  <si>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</si>
  <si>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</si>
  <si>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</si>
  <si>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</si>
  <si>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</si>
  <si>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</si>
  <si>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</si>
  <si>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</si>
  <si>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</si>
  <si>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</si>
  <si>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</si>
  <si>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</si>
  <si>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</si>
  <si>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</si>
  <si>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</si>
  <si>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</si>
  <si>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</si>
  <si>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</si>
  <si>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</si>
  <si>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</si>
  <si>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</si>
  <si>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</si>
  <si>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</si>
  <si>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</si>
  <si>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</si>
  <si>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</si>
  <si>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</si>
  <si>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</si>
  <si>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</si>
  <si>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</si>
  <si>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</si>
  <si>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</si>
  <si>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</si>
  <si>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</si>
  <si>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</si>
  <si>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</si>
  <si>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</si>
  <si>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</si>
  <si>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</si>
  <si>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</si>
  <si>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</si>
  <si>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</si>
  <si>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</si>
  <si>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</si>
  <si>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</si>
  <si>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</si>
  <si>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</si>
  <si>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</si>
  <si>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</si>
  <si>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</si>
  <si>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</si>
  <si>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</si>
  <si>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</si>
  <si>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</si>
  <si>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</si>
  <si>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</si>
  <si>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</si>
  <si>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</si>
  <si>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</si>
  <si>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</si>
  <si>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</si>
  <si>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</si>
  <si>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El guion teatral</t>
  </si>
  <si>
    <t>Cristian Pineda</t>
  </si>
  <si>
    <t>LE_06_08_REC210</t>
  </si>
  <si>
    <t>Personas de diferentes oficios y profesiones</t>
  </si>
  <si>
    <t>Bombero apagando fuego</t>
  </si>
  <si>
    <t>Mujer afrodescendiente con vestido tradicional</t>
  </si>
  <si>
    <t>Monje leyendo un libro</t>
  </si>
  <si>
    <t>Mujer trabajadora en una fábrica</t>
  </si>
  <si>
    <t>Piloto al volante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</si>
</sst>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7"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21" val="12"/>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7"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20" workbookViewId="0">
      <pane ySplit="9" topLeftCell="A10" activePane="bottomLeft" state="frozen"/>
      <selection pane="bottomLeft" activeCell="B15" sqref="B15"/>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6</v>
      </c>
      <c r="D3" s="88"/>
      <c r="F3" s="80">
        <v>42458</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111119858</v>
      </c>
      <c r="C10" s="20" t="str">
        <f t="shared" ref="C10:C41" si="0">IF(OR(B10&lt;&gt;"",J10&lt;&gt;""),IF($G$4="Recurso",CONCATENATE($G$4," ",$G$5),$G$4),"")</f>
        <v>Recurso F7</v>
      </c>
      <c r="D10" s="63" t="s">
        <v>187</v>
      </c>
      <c r="E10" s="63" t="s">
        <v>150</v>
      </c>
      <c r="F10" s="13" t="str">
        <f t="shared" ref="F10" ca="1" si="1">IF(OR(B10&lt;&gt;"",J10&lt;&gt;""),CONCATENATE($C$7,"_",$A10,IF($G$4="Cuaderno de Estudio","_small",CONCATENATE(IF(I10="","","n"),IF(LEFT($G$5,1)="F",".jpg",".png")))),"")</f>
        <v>LE_06_08_REC210_IMG01.jpg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4.1" customHeight="1" x14ac:dyDescent="0.25">
      <c r="A11" s="12" t="str">
        <f t="shared" ref="A11:A18" si="3">IF(OR(B11&lt;&gt;"",J11&lt;&gt;""),CONCATENATE(LEFT(A10,3),IF(MID(A10,4,2)+1&lt;10,CONCATENATE("0",MID(A10,4,2)+1))),"")</f>
        <v>IMG02</v>
      </c>
      <c r="B11" s="62">
        <v>282060272</v>
      </c>
      <c r="C11" s="20" t="str">
        <f t="shared" si="0"/>
        <v>Recurso F7</v>
      </c>
      <c r="D11" s="63" t="s">
        <v>187</v>
      </c>
      <c r="E11" s="63" t="s">
        <v>150</v>
      </c>
      <c r="F11" s="13" t="str">
        <f t="shared" ref="F11:F74" ca="1" si="4">IF(OR(B11&lt;&gt;"",J11&lt;&gt;""),CONCATENATE($C$7,"_",$A11,IF($G$4="Cuaderno de Estudio","_small",CONCATENATE(IF(I11="","","n"),IF(LEFT($G$5,1)="F",".jpg",".png")))),"")</f>
        <v>LE_06_08_REC210_IMG02.jpg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4"/>
      <c r="O11" s="2" t="str">
        <f>'Definición técnica de imagenes'!A13</f>
        <v>M101</v>
      </c>
    </row>
    <row r="12" spans="1:16" s="11" customFormat="1" x14ac:dyDescent="0.25">
      <c r="A12" s="12" t="str">
        <f t="shared" si="3"/>
        <v>IMG03</v>
      </c>
      <c r="B12" s="62">
        <v>300290276</v>
      </c>
      <c r="C12" s="20" t="str">
        <f t="shared" si="0"/>
        <v>Recurso F7</v>
      </c>
      <c r="D12" s="63" t="s">
        <v>187</v>
      </c>
      <c r="E12" s="63" t="s">
        <v>150</v>
      </c>
      <c r="F12" s="13" t="str">
        <f t="shared" ca="1" si="4"/>
        <v>LE_06_08_REC210_IMG03.jpg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194</v>
      </c>
      <c r="K12" s="64"/>
      <c r="O12" s="2" t="str">
        <f>'Definición técnica de imagenes'!A18</f>
        <v>Diaporama F1</v>
      </c>
    </row>
    <row r="13" spans="1:16" s="11" customFormat="1" ht="27" x14ac:dyDescent="0.25">
      <c r="A13" s="12" t="str">
        <f t="shared" si="3"/>
        <v>IMG04</v>
      </c>
      <c r="B13" s="62">
        <v>269627873</v>
      </c>
      <c r="C13" s="20" t="str">
        <f t="shared" si="0"/>
        <v>Recurso F7</v>
      </c>
      <c r="D13" s="63" t="s">
        <v>187</v>
      </c>
      <c r="E13" s="63" t="s">
        <v>155</v>
      </c>
      <c r="F13" s="13" t="str">
        <f t="shared" ca="1" si="4"/>
        <v>LE_06_08_REC210_IMG04n.jpg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LE_06_08_REC210_IMG04a.jpg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193</v>
      </c>
      <c r="K13" s="64"/>
      <c r="O13" s="2" t="str">
        <f>'Definición técnica de imagenes'!A19</f>
        <v>F4</v>
      </c>
    </row>
    <row r="14" spans="1:16" s="11" customFormat="1" x14ac:dyDescent="0.25">
      <c r="A14" s="12" t="str">
        <f t="shared" si="3"/>
        <v>IMG05</v>
      </c>
      <c r="B14" s="62">
        <v>361652273</v>
      </c>
      <c r="C14" s="20" t="str">
        <f t="shared" si="0"/>
        <v>Recurso F7</v>
      </c>
      <c r="D14" s="63" t="s">
        <v>187</v>
      </c>
      <c r="E14" s="63" t="s">
        <v>155</v>
      </c>
      <c r="F14" s="13" t="str">
        <f t="shared" ca="1" si="4"/>
        <v>LE_06_08_REC210_IMG05n.jpg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LE_06_08_REC210_IMG05a.jpg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195</v>
      </c>
      <c r="K14" s="64"/>
      <c r="O14" s="2" t="str">
        <f>'Definición técnica de imagenes'!A22</f>
        <v>F6</v>
      </c>
    </row>
    <row r="15" spans="1:16" s="11" customFormat="1" x14ac:dyDescent="0.25">
      <c r="A15" s="12" t="str">
        <f t="shared" si="3"/>
        <v>IMG06</v>
      </c>
      <c r="B15" s="62">
        <v>162914456</v>
      </c>
      <c r="C15" s="20" t="str">
        <f t="shared" si="0"/>
        <v>Recurso F7</v>
      </c>
      <c r="D15" s="63" t="s">
        <v>187</v>
      </c>
      <c r="E15" s="63" t="s">
        <v>155</v>
      </c>
      <c r="F15" s="13" t="str">
        <f t="shared" ca="1" si="4"/>
        <v>LE_06_08_REC210_IMG06n.jpg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LE_06_08_REC210_IMG06a.jpg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196</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2" workbookViewId="0">
      <selection activeCell="C17" sqref="C17"/>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LE_09_04_CO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SolicitudGrafica_LE_09_04_CO.xls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349999999999994"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LE_09_04_REC210</v>
      </c>
      <c r="E17" s="100"/>
      <c r="F17" s="101"/>
      <c r="J17" s="22">
        <v>14</v>
      </c>
      <c r="K17" s="22">
        <v>14</v>
      </c>
    </row>
    <row r="18" spans="1:11" ht="79.5" thickBot="1" x14ac:dyDescent="0.3">
      <c r="A18" s="33" t="s">
        <v>48</v>
      </c>
      <c r="B18" s="31"/>
      <c r="C18" s="59" t="s">
        <v>120</v>
      </c>
      <c r="D18" s="91" t="str">
        <f>CONCATENATE("SolicitudGrafica_",D17,".xls")</f>
        <v>SolicitudGrafica_LE_09_04_REC210.xls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7</v>
      </c>
      <c r="J20" s="22">
        <v>4</v>
      </c>
      <c r="K20" s="22">
        <v>17</v>
      </c>
    </row>
    <row r="21" spans="1:11" x14ac:dyDescent="0.25">
      <c r="H21" s="22" t="str">
        <f>IF(INDEX(H4:H7,H20)=H4,"MA",IF(INDEX(H4:H7,H20)=H5,"CN",IF(INDEX(H4:H7,H20)=H6,"CS",IF(INDEX(H4:H7,H20)=H7,"LE"))))</f>
        <v>LE</v>
      </c>
      <c r="I21" s="22" t="str">
        <f>CONCATENATE(IF((I20+2)&lt;10,"0",""),I20+2)</f>
        <v>09</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21</v>
      </c>
    </row>
    <row r="45" spans="11:11" x14ac:dyDescent="0.25">
      <c r="K45" s="22" t="str">
        <f>CONCATENATE("REC",K44,0)</f>
        <v>REC210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28575</xdr:colOff>
                    <xdr:row>4</xdr:row>
                    <xdr:rowOff>9525</xdr:rowOff>
                  </from>
                  <to>
                    <xdr:col>5</xdr:col>
                    <xdr:colOff>9525</xdr:colOff>
                    <xdr:row>4</xdr:row>
                    <xdr:rowOff>238125</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2016-03-29T06:38:53Z</dcterms:modified>
</cp:coreProperties>
</file>