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<sst xmlns="http://schemas.openxmlformats.org/spreadsheetml/2006/main" count="389" uniqueCount="202">
  <si>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</si>
  <si>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</si>
  <si>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</si>
  <si>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</si>
  <si>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</si>
  <si>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</si>
  <si>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</si>
  <si>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</si>
  <si>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</si>
  <si>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</si>
  <si>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</si>
  <si>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</si>
  <si>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</si>
  <si>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</si>
  <si>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</si>
  <si>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</si>
  <si>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</si>
  <si>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</si>
  <si>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</si>
  <si>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</si>
  <si>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</si>
  <si>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</si>
  <si>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</si>
  <si>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</si>
  <si>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</si>
  <si>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</si>
  <si>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</si>
  <si>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</si>
  <si>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</si>
  <si>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</si>
  <si>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</si>
  <si>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</si>
  <si>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</si>
  <si>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</si>
  <si>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</si>
  <si>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</si>
  <si>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</si>
  <si>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</si>
  <si>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</si>
  <si>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</si>
  <si>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</si>
  <si>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</si>
  <si>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</si>
  <si>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</si>
  <si>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</si>
  <si>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</si>
  <si>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</si>
  <si>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</si>
  <si>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</si>
  <si>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</si>
  <si>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</si>
  <si>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</si>
  <si>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</si>
  <si>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</si>
  <si>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</si>
  <si>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</si>
  <si>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</si>
  <si>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</si>
  <si>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</si>
  <si>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</si>
  <si>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</si>
  <si>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</si>
  <si>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</si>
  <si>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</si>
  <si>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</si>
  <si>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</si>
  <si>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</si>
  <si>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</si>
  <si>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</si>
  <si>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</si>
  <si>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</si>
  <si>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</si>
  <si>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</si>
  <si>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</si>
  <si>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</si>
  <si>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</si>
  <si>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</si>
  <si>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</si>
  <si>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</si>
  <si>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</si>
  <si>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</si>
  <si>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</si>
  <si>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</si>
  <si>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</si>
  <si>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</si>
  <si>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</si>
  <si>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</si>
  <si>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</si>
  <si>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</si>
  <si>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</si>
  <si>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</si>
  <si>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</si>
  <si>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</si>
  <si>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</si>
  <si>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</si>
  <si>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</si>
  <si>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</si>
  <si>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</si>
  <si>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</si>
  <si>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</si>
  <si>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</si>
  <si>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</si>
  <si>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</si>
  <si>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</si>
  <si>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</si>
  <si>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</si>
  <si>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</si>
  <si>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</si>
  <si>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</si>
  <si>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</si>
  <si>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</si>
  <si>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</si>
  <si>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</si>
  <si>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</si>
  <si>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</si>
  <si>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</si>
  <si>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</si>
  <si>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</si>
  <si>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</si>
  <si>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</si>
  <si>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</si>
  <si>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</si>
  <si>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</si>
  <si>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</si>
  <si>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</si>
  <si>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</si>
  <si>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</si>
  <si>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</si>
  <si>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</si>
  <si>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</si>
  <si>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</si>
  <si>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</si>
  <si>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</si>
  <si>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</si>
  <si>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</si>
  <si>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</si>
  <si>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</si>
  <si>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</si>
  <si>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</si>
  <si>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</si>
  <si>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</si>
  <si>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</si>
  <si>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</si>
  <si>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</si>
  <si>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</si>
  <si>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</si>
  <si>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</si>
  <si>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</si>
  <si>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</si>
  <si>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</si>
  <si>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</si>
  <si>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</si>
  <si>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</si>
  <si>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</si>
  <si>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</si>
  <si>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</si>
  <si>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</si>
  <si>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</si>
  <si>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</si>
  <si>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</si>
  <si>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</si>
  <si>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</si>
  <si>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</si>
  <si>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</si>
  <si>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</si>
  <si>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</si>
  <si>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</si>
  <si>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</si>
  <si>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</si>
  <si>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</si>
  <si>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</si>
  <si>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</si>
  <si>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</si>
  <si>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</si>
  <si>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</si>
  <si>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</si>
  <si>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</si>
  <si>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</si>
  <si>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</si>
  <si>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</si>
  <si>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</si>
  <si>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</si>
  <si>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</si>
  <si>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</si>
  <si>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</si>
  <si>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</si>
  <si>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</si>
  <si>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</si>
  <si>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guion teatral</t>
  </si>
  <si>
    <t>Cristian Pineda</t>
  </si>
  <si>
    <t>LE_06_08_REC220</t>
  </si>
  <si>
    <t>Jóvenes raperos bailando</t>
  </si>
  <si>
    <t>Joven haciendo un grafiti</t>
  </si>
  <si>
    <t>Hombre montando en patineta</t>
  </si>
  <si>
    <t>Joven hipster con bigote</t>
  </si>
  <si>
    <t>Chica altenativa</t>
  </si>
  <si>
    <t>Hombre tocando guitarra eléctrica</t>
  </si>
  <si>
    <t>Ubicar en la sección "Definición"</t>
  </si>
  <si>
    <t>Ubicar en la sección "Indumentaria"</t>
  </si>
  <si>
    <t>Ubicar en la sección "Practica"</t>
  </si>
  <si>
    <t>Brake dancers</t>
  </si>
  <si>
    <t>Ubicar en laficha 2, "grupos urbanos", de la sección "Indumentaria"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</si>
</sst>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149212100</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LE_06_08_REC220_IMG01.jpg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295507979</v>
      </c>
      <c r="C11" s="20" t="str">
        <f t="shared" si="0"/>
        <v>Recurso F6</v>
      </c>
      <c r="D11" s="63" t="s">
        <v>187</v>
      </c>
      <c r="E11" s="63" t="s">
        <v>150</v>
      </c>
      <c r="F11" s="13" t="str">
        <f t="shared" ref="F11:F74" ca="1" si="4">IF(OR(B11&lt;&gt;"",J11&lt;&gt;""),CONCATENATE($C$7,"_",$A11,IF($G$4="Cuaderno de Estudio","_small",CONCATENATE(IF(I11="","","n"),IF(LEFT($G$5,1)="F",".jpg",".png")))),"")</f>
        <v>LE_06_08_REC220_IMG02.jpg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4"/>
      <c r="O11" s="2" t="str">
        <f>'Definición técnica de imagenes'!A13</f>
        <v>M101</v>
      </c>
    </row>
    <row r="12" spans="1:16" s="11" customFormat="1" x14ac:dyDescent="0.25">
      <c r="A12" s="12" t="str">
        <f t="shared" si="3"/>
        <v>IMG03</v>
      </c>
      <c r="B12" s="62">
        <v>143687476</v>
      </c>
      <c r="C12" s="20" t="str">
        <f t="shared" si="0"/>
        <v>Recurso F6</v>
      </c>
      <c r="D12" s="63" t="s">
        <v>187</v>
      </c>
      <c r="E12" s="63" t="s">
        <v>150</v>
      </c>
      <c r="F12" s="13" t="str">
        <f t="shared" ca="1" si="4"/>
        <v>LE_06_08_REC220_IMG03.jpg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156481154</v>
      </c>
      <c r="C13" s="20" t="str">
        <f t="shared" si="0"/>
        <v>Recurso F6</v>
      </c>
      <c r="D13" s="63" t="s">
        <v>187</v>
      </c>
      <c r="E13" s="63" t="s">
        <v>155</v>
      </c>
      <c r="F13" s="13" t="str">
        <f t="shared" ca="1" si="4"/>
        <v>LE_06_08_REC220_IMG04n.jpg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LE_06_08_REC220_IMG04a.jpg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t="s">
        <v>197</v>
      </c>
      <c r="O13" s="2" t="str">
        <f>'Definición técnica de imagenes'!A19</f>
        <v>F4</v>
      </c>
    </row>
    <row r="14" spans="1:16" s="11" customFormat="1" ht="27" x14ac:dyDescent="0.25">
      <c r="A14" s="12" t="str">
        <f t="shared" si="3"/>
        <v>IMG05</v>
      </c>
      <c r="B14" s="62">
        <v>176264750</v>
      </c>
      <c r="C14" s="20" t="str">
        <f t="shared" si="0"/>
        <v>Recurso F6</v>
      </c>
      <c r="D14" s="63" t="s">
        <v>187</v>
      </c>
      <c r="E14" s="63" t="s">
        <v>155</v>
      </c>
      <c r="F14" s="13" t="str">
        <f t="shared" ca="1" si="4"/>
        <v>LE_06_08_REC220_IMG05n.jpg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LE_06_08_REC220_IMG05a.jpg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t="s">
        <v>198</v>
      </c>
      <c r="O14" s="2" t="str">
        <f>'Definición técnica de imagenes'!A22</f>
        <v>F6</v>
      </c>
    </row>
    <row r="15" spans="1:16" s="11" customFormat="1" x14ac:dyDescent="0.25">
      <c r="A15" s="12" t="str">
        <f t="shared" si="3"/>
        <v>IMG06</v>
      </c>
      <c r="B15" s="62">
        <v>69214087</v>
      </c>
      <c r="C15" s="20" t="str">
        <f t="shared" si="0"/>
        <v>Recurso F6</v>
      </c>
      <c r="D15" s="63" t="s">
        <v>187</v>
      </c>
      <c r="E15" s="63" t="s">
        <v>155</v>
      </c>
      <c r="F15" s="13" t="str">
        <f t="shared" ca="1" si="4"/>
        <v>LE_06_08_REC220_IMG06n.jpg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LE_06_08_REC220_IMG06a.jpg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4" t="s">
        <v>199</v>
      </c>
      <c r="O15" s="2" t="str">
        <f>'Definición técnica de imagenes'!A24</f>
        <v>F6B</v>
      </c>
    </row>
    <row r="16" spans="1:16" s="11" customFormat="1" ht="28.5" x14ac:dyDescent="0.3">
      <c r="A16" s="12" t="str">
        <f t="shared" si="3"/>
        <v>IMG07</v>
      </c>
      <c r="B16" s="62">
        <v>241825993</v>
      </c>
      <c r="C16" s="20" t="str">
        <f t="shared" si="0"/>
        <v>Recurso F6</v>
      </c>
      <c r="D16" s="63" t="s">
        <v>187</v>
      </c>
      <c r="E16" s="63" t="s">
        <v>155</v>
      </c>
      <c r="F16" s="13" t="str">
        <f t="shared" ca="1" si="4"/>
        <v>LE_06_08_REC220_IMG07n.jpg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LE_06_08_REC220_IMG07a.jpg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8" t="s">
        <v>201</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2" workbookViewId="0">
      <selection activeCell="C17" sqref="C1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LE_09_04_CO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SolicitudGrafica_LE_09_04_CO.xls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349999999999994"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LE_09_04_REC210</v>
      </c>
      <c r="E17" s="100"/>
      <c r="F17" s="101"/>
      <c r="J17" s="22">
        <v>14</v>
      </c>
      <c r="K17" s="22">
        <v>14</v>
      </c>
    </row>
    <row r="18" spans="1:11" ht="79.5" thickBot="1" x14ac:dyDescent="0.3">
      <c r="A18" s="33" t="s">
        <v>48</v>
      </c>
      <c r="B18" s="31"/>
      <c r="C18" s="59" t="s">
        <v>120</v>
      </c>
      <c r="D18" s="91" t="str">
        <f>CONCATENATE("SolicitudGrafica_",D17,".xls")</f>
        <v>SolicitudGrafica_LE_09_04_REC210.xls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7</v>
      </c>
      <c r="J20" s="22">
        <v>4</v>
      </c>
      <c r="K20" s="22">
        <v>17</v>
      </c>
    </row>
    <row r="21" spans="1:11" x14ac:dyDescent="0.25">
      <c r="H21" s="22" t="str">
        <f>IF(INDEX(H4:H7,H20)=H4,"MA",IF(INDEX(H4:H7,H20)=H5,"CN",IF(INDEX(H4:H7,H20)=H6,"CS",IF(INDEX(H4:H7,H20)=H7,"LE"))))</f>
        <v>LE</v>
      </c>
      <c r="I21" s="22" t="str">
        <f>CONCATENATE(IF((I20+2)&lt;10,"0",""),I20+2)</f>
        <v>09</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21</v>
      </c>
    </row>
    <row r="45" spans="11:11" x14ac:dyDescent="0.25">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28575</xdr:colOff>
                    <xdr:row>4</xdr:row>
                    <xdr:rowOff>9525</xdr:rowOff>
                  </from>
                  <to>
                    <xdr:col>5</xdr:col>
                    <xdr:colOff>9525</xdr:colOff>
                    <xdr:row>4</xdr:row>
                    <xdr:rowOff>238125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2016-03-29T06:40:45Z</dcterms:modified>
</cp:coreProperties>
</file>