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6" i="1"/>
  <c r="A17" i="1"/>
  <c r="A18" i="1"/>
  <c r="A19" i="1"/>
  <c r="A10" i="1"/>
  <c r="A11" i="1"/>
  <c r="A12" i="1"/>
  <c r="A14" i="1"/>
  <c r="A15"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<sst xmlns="http://schemas.openxmlformats.org/spreadsheetml/2006/main" count="262" uniqueCount="174">
  <si>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</si>
  <si>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</si>
  <si>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</si>
  <si>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</si>
  <si>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</si>
  <si>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</si>
  <si>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</si>
  <si>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</si>
  <si>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</si>
  <si>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</si>
  <si>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</si>
  <si>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</si>
  <si>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</si>
  <si>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</si>
  <si>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</si>
  <si>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</si>
  <si>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</si>
  <si>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</si>
  <si>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</si>
  <si>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</si>
  <si>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</si>
  <si>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</si>
  <si>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</si>
  <si>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</si>
  <si>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</si>
  <si>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</si>
  <si>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</si>
  <si>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</si>
  <si>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</si>
  <si>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</si>
  <si>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</si>
  <si>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</si>
  <si>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</si>
  <si>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</si>
  <si>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</si>
  <si>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</si>
  <si>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</si>
  <si>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</si>
  <si>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</si>
  <si>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</si>
  <si>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</si>
  <si>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</si>
  <si>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</si>
  <si>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</si>
  <si>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</si>
  <si>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</si>
  <si>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</si>
  <si>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</si>
  <si>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</si>
  <si>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</si>
  <si>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</si>
  <si>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</si>
  <si>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</si>
  <si>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</si>
  <si>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</si>
  <si>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</si>
  <si>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</si>
  <si>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</si>
  <si>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</si>
  <si>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</si>
  <si>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</si>
  <si>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</si>
  <si>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</si>
  <si>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</si>
  <si>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</si>
  <si>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</si>
  <si>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</si>
  <si>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</si>
  <si>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</si>
  <si>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</si>
  <si>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</si>
  <si>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</si>
  <si>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</si>
  <si>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</si>
  <si>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</si>
  <si>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</si>
  <si>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</si>
  <si>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</si>
  <si>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</si>
  <si>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</si>
  <si>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</si>
  <si>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</si>
  <si>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</si>
  <si>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</si>
  <si>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</si>
  <si>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</si>
  <si>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</si>
  <si>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</si>
  <si>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</si>
  <si>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</si>
  <si>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</si>
  <si>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</si>
  <si>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</si>
  <si>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</si>
  <si>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</si>
  <si>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</si>
  <si>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</si>
  <si>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</si>
  <si>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</si>
  <si>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</si>
  <si>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</si>
  <si>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</si>
  <si>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</si>
  <si>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</si>
  <si>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</si>
  <si>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</si>
  <si>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</si>
  <si>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</si>
  <si>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</si>
  <si>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</si>
  <si>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</si>
  <si>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</si>
  <si>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</si>
  <si>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</si>
  <si>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</si>
  <si>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</si>
  <si>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</si>
  <si>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</si>
  <si>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</si>
  <si>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</si>
  <si>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</si>
  <si>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</si>
  <si>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</si>
  <si>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</si>
  <si>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</si>
  <si>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</si>
  <si>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</si>
  <si>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</si>
  <si>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</si>
  <si>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</si>
  <si>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</si>
  <si>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</si>
  <si>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</si>
  <si>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</si>
  <si>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</si>
  <si>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</si>
  <si>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</si>
  <si>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</si>
  <si>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</si>
  <si>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</si>
  <si>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</si>
  <si>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</si>
  <si>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</si>
  <si>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</si>
  <si>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</si>
  <si>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Literatura de la Edad Antigua y de la Edad Media</t>
  </si>
  <si>
    <t>Adriana Serrano Carrasco</t>
  </si>
  <si>
    <t>Cuaderno de Estudio</t>
  </si>
  <si>
    <t>http://commons.wikimedia.org/wiki/File:Cercano_Oriente.png
http://commons.wikimedia.org/wiki/File:Ancient_Orient.png</t>
  </si>
  <si>
    <t>Fotografía</t>
  </si>
  <si>
    <t>Horizontal</t>
  </si>
  <si>
    <t>Ubicación geográfica del Cercano Oriente</t>
  </si>
  <si>
    <t>Son dos fotos para un mismo recuadro de imágenes. Ubicar una encima de la otra</t>
  </si>
  <si>
    <t>http://upload.wikimedia.org/wikipedia/commons/f/f4/AntikeGriechen1.jpg</t>
  </si>
  <si>
    <t>Colonización griega del siglo VIII al IV a. C.</t>
  </si>
  <si>
    <r>
      <t xml:space="preserve">1. Dejar solamente ciudades griegas (guiarse por la siguiente nota de la foto original:  </t>
    </r>
    <r>
      <rPr>
        <i/>
        <sz val="10"/>
        <rFont val="Century Gothic"/>
        <family val="2"/>
      </rPr>
      <t>Polis griegas del siglo VIII al VI a. C (nombres enmarcados en rojo -los enmarcados en amarillo son ciudades fenicias y los enmarcados en gris ciudades de otros pueblos-). Los puntos cuadrados distinguen a las metrópolis y los puntos circulares a las colonias. Los colores distinguen a las consideradas jonias (verde), dorias (azul oscuro), aqueas (azul claro) y eolias (rosa).
2. Traducir el cuadro de convenciones y las leyendas de países y mares.</t>
    </r>
  </si>
  <si>
    <t>http://static0.planetasaber.com/encyclopedia/Data/Imagenes/FOTOS/000IM601.jpg</t>
  </si>
  <si>
    <t>Vertical</t>
  </si>
  <si>
    <t>Gilgamesh en un bajorrelieve</t>
  </si>
  <si>
    <t>http://aulaplaneta.planetasaber.com/encyclopedia/default.asp?idpack=9&amp;idpil=00080201&amp;ruta=aulaplaneta&amp;DATA=Htj5M9Sr00iLC3CTxjvbH4Vu4tOpBCjQouZlS%2b0eT3w%3d</t>
  </si>
  <si>
    <t>Detalle de un papiro egipcio extraído del Libro de los muertos</t>
  </si>
  <si>
    <t>http://aulaplaneta.planetasaber.com/encyclopedia/default.asp?idpack=9&amp;idpil=000LFB01&amp;ruta=aulaplaneta&amp;DATA=Xkg7%2b2szoSLl3MgCbfEK5BWH2GAQ%2fV%2fuse67%2b5xCC3M%3d</t>
  </si>
  <si>
    <t>Visnú con su esposa Laksmi a lomos del ave Garuda</t>
  </si>
  <si>
    <t>http://aulaplaneta.planetasaber.com/encyclopedia/default.asp?idpack=9&amp;idpil=000KUF01&amp;ruta=aulaplaneta&amp;DATA=Xkg7%2b2szoSIT5of%2brmBo9RWH2GAQ%2fV%2fuse67%2b5xCC3M%3d</t>
  </si>
  <si>
    <t>Los relatos mitológicos griegos presentaban, en un mismo plano narrativo, las experiencias de hombres, héroes y dioses</t>
  </si>
  <si>
    <t>http://aulaplaneta.planetasaber.com/encyclopedia/default.asp?idpack=9&amp;idpil=000MDZ01&amp;ruta=aulaplaneta&amp;DATA=liXdw0UWeeN5WMmoG0JxXxWH2GAQ%2fV%2fuse67%2b5xCC3M%3d</t>
  </si>
  <si>
    <t>Las cruzadas</t>
  </si>
  <si>
    <t>http://aulaplaneta.planetasaber.com/encyclopedia/default.asp?idpack=9&amp;idpil=000I8M01&amp;ruta=aulaplaneta&amp;DATA=Xkg7%2b2szoSKBLoCF3T9bIRWH2GAQ%2fV%2fuse67%2b5xCC3M%3d</t>
  </si>
  <si>
    <t>El Cantar de los Nibelungos</t>
  </si>
  <si>
    <t>http://aulaplaneta.planetasaber.com/encyclopedia/default.asp?idpack=9&amp;idpil=000GJ601&amp;ruta=aulaplaneta&amp;DATA=Xkg7%2b2szoSIgbVk5OA%2b%2b3BWH2GAQ%2fV%2fuse67%2b5xCC3M%3d</t>
  </si>
  <si>
    <t>Lamento de Carlomagno sobre los cadáveres de Roldán y Oliveros</t>
  </si>
  <si>
    <t>http://aulaplaneta.planetasaber.com/encyclopedia/default.asp?idpack=9&amp;idpil=0000V601&amp;ruta=aulaplaneta&amp;DATA=Xkg7%2b2szoSI1OBdk%2fj4XqRWH2GAQ%2fV%2fuse67%2b5xCC3M%3d</t>
  </si>
  <si>
    <t>El entierro del conde de Orgaz (1586-1588) de El Greco (Iglesia de Santo Tomé, Toledo, España)</t>
  </si>
  <si>
    <t>LE_11_01_CO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</si>
</sst>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i/>
      <sz val="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4" fillId="0" borderId="5" xfId="51" applyNumberFormat="1" applyFill="1" applyBorder="1" applyAlignment="1">
      <alignment vertical="center" wrapText="1"/>
    </xf>
    <xf numFmtId="0" fontId="22" fillId="0" borderId="5" xfId="0" applyFont="1" applyBorder="1" applyAlignment="1">
      <alignment vertical="center" wrapText="1"/>
    </xf>
    <xf numFmtId="0" fontId="14" fillId="0" borderId="5" xfId="0" applyFont="1" applyBorder="1" applyAlignment="1">
      <alignment vertical="center" wrapText="1"/>
    </xf>
    <xf numFmtId="0" fontId="9" fillId="0" borderId="5" xfId="0" applyFont="1" applyFill="1" applyBorder="1" applyAlignment="1">
      <alignment vertical="center" wrapText="1"/>
    </xf>
    <xf numFmtId="0" fontId="22" fillId="0" borderId="5" xfId="0" applyFont="1" applyBorder="1" applyAlignment="1">
      <alignment vertical="center"/>
    </xf>
    <xf numFmtId="0" fontId="4" fillId="0" borderId="0" xfId="51" applyAlignment="1">
      <alignment wrapText="1"/>
    </xf>
    <xf numFmtId="0" fontId="10" fillId="0" borderId="3"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24" xfId="0" applyFont="1" applyFill="1" applyBorder="1" applyAlignment="1">
      <alignment wrapText="1"/>
    </xf>
    <xf numFmtId="0" fontId="2" fillId="0" borderId="36" xfId="0" applyFont="1" applyFill="1" applyBorder="1" applyAlignment="1">
      <alignment wrapText="1"/>
    </xf>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ulaplaneta.planetasaber.com/encyclopedia/default.asp?idpack=9&amp;idpil=000I8M01&amp;ruta=aulaplaneta&amp;DATA=Xkg7%2b2szoSKBLoCF3T9bIRWH2GAQ%2fV%2fuse67%2b5xCC3M%3d" TargetMode="External"/><Relationship Id="rId3" Type="http://schemas.openxmlformats.org/officeDocument/2006/relationships/hyperlink" Target="http://static0.planetasaber.com/encyclopedia/Data/Imagenes/FOTOS/000IM601.jpg" TargetMode="External"/><Relationship Id="rId7" Type="http://schemas.openxmlformats.org/officeDocument/2006/relationships/hyperlink" Target="http://aulaplaneta.planetasaber.com/encyclopedia/default.asp?idpack=9&amp;idpil=000MDZ01&amp;ruta=aulaplaneta&amp;DATA=liXdw0UWeeN5WMmoG0JxXxWH2GAQ%2fV%2fuse67%2b5xCC3M%3d" TargetMode="External"/><Relationship Id="rId2" Type="http://schemas.openxmlformats.org/officeDocument/2006/relationships/hyperlink" Target="http://upload.wikimedia.org/wikipedia/commons/f/f4/AntikeGriechen1.jpg" TargetMode="External"/><Relationship Id="rId1" Type="http://schemas.openxmlformats.org/officeDocument/2006/relationships/hyperlink" Target="http://commons.wikimedia.org/wiki/File:Cercano_Oriente.png" TargetMode="External"/><Relationship Id="rId6" Type="http://schemas.openxmlformats.org/officeDocument/2006/relationships/hyperlink" Target="http://aulaplaneta.planetasaber.com/encyclopedia/default.asp?idpack=9&amp;idpil=000KUF01&amp;ruta=aulaplaneta&amp;DATA=Xkg7%2b2szoSIT5of%2brmBo9RWH2GAQ%2fV%2fuse67%2b5xCC3M%3d" TargetMode="External"/><Relationship Id="rId11" Type="http://schemas.openxmlformats.org/officeDocument/2006/relationships/printerSettings" Target="../printerSettings/printerSettings1.bin"/><Relationship Id="rId5" Type="http://schemas.openxmlformats.org/officeDocument/2006/relationships/hyperlink" Target="http://aulaplaneta.planetasaber.com/encyclopedia/default.asp?idpack=9&amp;idpil=000LFB01&amp;ruta=aulaplaneta&amp;DATA=Xkg7%2b2szoSLl3MgCbfEK5BWH2GAQ%2fV%2fuse67%2b5xCC3M%3d" TargetMode="External"/><Relationship Id="rId10" Type="http://schemas.openxmlformats.org/officeDocument/2006/relationships/hyperlink" Target="http://aulaplaneta.planetasaber.com/encyclopedia/default.asp?idpack=9&amp;idpil=0000V601&amp;ruta=aulaplaneta&amp;DATA=Xkg7%2b2szoSI1OBdk%2fj4XqRWH2GAQ%2fV%2fuse67%2b5xCC3M%3d" TargetMode="External"/><Relationship Id="rId4" Type="http://schemas.openxmlformats.org/officeDocument/2006/relationships/hyperlink" Target="http://aulaplaneta.planetasaber.com/encyclopedia/default.asp?idpack=9&amp;idpil=00080201&amp;ruta=aulaplaneta&amp;DATA=Htj5M9Sr00iLC3CTxjvbH4Vu4tOpBCjQouZlS%2b0eT3w%3d" TargetMode="External"/><Relationship Id="rId9" Type="http://schemas.openxmlformats.org/officeDocument/2006/relationships/hyperlink" Target="http://aulaplaneta.planetasaber.com/encyclopedia/default.asp?idpack=9&amp;idpil=000GJ601&amp;ruta=aulaplaneta&amp;DATA=Xkg7%2b2szoSIgbVk5OA%2b%2b3BWH2GAQ%2fV%2fuse67%2b5xCC3M%3d"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6" activePane="bottomLeft" state="frozen"/>
      <selection pane="bottomLeft" activeCell="N18" sqref="N18"/>
    </sheetView>
  </sheetViews>
  <sheetFormatPr baseColWidth="10" defaultColWidth="10.875" defaultRowHeight="13.5" x14ac:dyDescent="0.25"/>
  <cols>
    <col min="1" max="1" width="6.25" style="2" bestFit="1" customWidth="1"/>
    <col min="2" max="2" width="21" style="2" customWidth="1"/>
    <col min="3" max="3" width="18.125" style="2" bestFit="1" customWidth="1"/>
    <col min="4" max="4" width="12.375" style="2" customWidth="1"/>
    <col min="5" max="5" width="9.125" style="2" bestFit="1" customWidth="1"/>
    <col min="6" max="6" width="28.25" style="2" customWidth="1"/>
    <col min="7" max="7" width="19.875" style="2" bestFit="1" customWidth="1"/>
    <col min="8" max="8" width="26.625" style="2" bestFit="1" customWidth="1"/>
    <col min="9" max="9" width="20" style="2" bestFit="1" customWidth="1"/>
    <col min="10" max="10" width="19.5" style="16" customWidth="1"/>
    <col min="11" max="11" width="28.25" style="16"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5"/>
      <c r="K1" s="15"/>
    </row>
    <row r="2" spans="1:16" ht="15.75" x14ac:dyDescent="0.25">
      <c r="A2" s="1"/>
      <c r="B2" s="3" t="s">
        <v>129</v>
      </c>
      <c r="C2" s="85" t="s">
        <v>24</v>
      </c>
      <c r="D2" s="86"/>
      <c r="F2" s="78" t="s">
        <v>0</v>
      </c>
      <c r="G2" s="79"/>
      <c r="H2" s="47"/>
      <c r="I2" s="47"/>
      <c r="J2" s="15"/>
    </row>
    <row r="3" spans="1:16" ht="15.75" x14ac:dyDescent="0.25">
      <c r="A3" s="1"/>
      <c r="B3" s="4" t="s">
        <v>8</v>
      </c>
      <c r="C3" s="87">
        <v>11</v>
      </c>
      <c r="D3" s="88"/>
      <c r="F3" s="80">
        <v>42100</v>
      </c>
      <c r="G3" s="81"/>
      <c r="H3" s="47"/>
      <c r="I3" s="47"/>
      <c r="J3" s="15"/>
    </row>
    <row r="4" spans="1:16" ht="34.5" customHeight="1" x14ac:dyDescent="0.3">
      <c r="A4" s="1"/>
      <c r="B4" s="4" t="s">
        <v>54</v>
      </c>
      <c r="C4" s="89" t="s">
        <v>145</v>
      </c>
      <c r="D4" s="90"/>
      <c r="E4" s="5"/>
      <c r="F4" s="46" t="s">
        <v>55</v>
      </c>
      <c r="G4" s="45" t="s">
        <v>147</v>
      </c>
      <c r="H4" s="47"/>
      <c r="I4" s="47"/>
      <c r="J4" s="15"/>
      <c r="K4" s="15"/>
    </row>
    <row r="5" spans="1:16" ht="16.5" thickBot="1" x14ac:dyDescent="0.3">
      <c r="A5" s="1"/>
      <c r="B5" s="6" t="s">
        <v>1</v>
      </c>
      <c r="C5" s="91" t="s">
        <v>146</v>
      </c>
      <c r="D5" s="92"/>
      <c r="E5" s="5"/>
      <c r="F5" s="44" t="str">
        <f>IF(G4="Recurso","Motor del recurso","")</f>
        <v/>
      </c>
      <c r="G5" s="44"/>
      <c r="H5" s="47"/>
      <c r="I5" s="68"/>
      <c r="J5" s="15"/>
      <c r="K5" s="15"/>
    </row>
    <row r="6" spans="1:16" ht="16.5" thickBot="1" x14ac:dyDescent="0.3">
      <c r="A6" s="1"/>
      <c r="B6" s="1"/>
      <c r="C6" s="1"/>
      <c r="D6" s="1"/>
      <c r="E6" s="7"/>
      <c r="F6" s="1"/>
      <c r="G6" s="1"/>
      <c r="H6" s="47"/>
      <c r="I6" s="47"/>
      <c r="J6" s="15"/>
      <c r="K6" s="15"/>
    </row>
    <row r="7" spans="1:16" ht="26.25" customHeight="1" x14ac:dyDescent="0.25">
      <c r="A7" s="1"/>
      <c r="B7" s="31" t="s">
        <v>40</v>
      </c>
      <c r="C7" s="77" t="s">
        <v>173</v>
      </c>
      <c r="D7" s="30" t="s">
        <v>39</v>
      </c>
      <c r="F7" s="1"/>
      <c r="G7" s="1"/>
      <c r="H7" s="1"/>
      <c r="I7" s="1"/>
      <c r="J7" s="15"/>
      <c r="K7" s="15"/>
    </row>
    <row r="8" spans="1:16" s="8" customFormat="1" ht="16.5" thickBot="1" x14ac:dyDescent="0.3">
      <c r="A8" s="9"/>
      <c r="B8" s="9"/>
      <c r="C8" s="9"/>
      <c r="D8" s="10"/>
      <c r="E8" s="10"/>
      <c r="F8" s="82" t="s">
        <v>62</v>
      </c>
      <c r="G8" s="83"/>
      <c r="H8" s="83"/>
      <c r="I8" s="84"/>
      <c r="J8" s="17"/>
      <c r="K8" s="11"/>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1" customFormat="1" ht="94.5" x14ac:dyDescent="0.25">
      <c r="A10" s="12" t="str">
        <f>IF(OR(B10&lt;&gt;"",J10&lt;&gt;""),"IMG01","")</f>
        <v>IMG01</v>
      </c>
      <c r="B10" s="71" t="s">
        <v>148</v>
      </c>
      <c r="C10" s="26" t="str">
        <f>IF(OR(B10&lt;&gt;"",J10&lt;&gt;""),IF($G$4="Recurso",CONCATENATE($G$4," ",$G$5),$G$4),"")</f>
        <v>Cuaderno de Estudio</v>
      </c>
      <c r="D10" s="13" t="s">
        <v>149</v>
      </c>
      <c r="E10" s="13" t="s">
        <v>150</v>
      </c>
      <c r="F10" s="13" t="str">
        <f>IF(OR(B10&lt;&gt;"",J10&lt;&gt;""),CONCATENATE($C$7,"_",$A10,IF($G$4="Cuaderno de Estudio","_small",CONCATENATE(IF(I10="","","n"),IF(LEFT($G$5,1)="F",".jpg",".png")))),"")</f>
        <v>LE_11_01_CO_IMG01_small</v>
      </c>
      <c r="G10" s="13" t="str">
        <f>IF(F10&lt;&gt;"",IF($G$4="Recurso",IF(LEFT($G$5,1)="M",VLOOKUP($G$5,'Definición técnica de imagenes'!$A$3:$G$17,5,FALSE),IF($G$5="F1",'Definición técnica de imagenes'!$E$15,'Definición técnica de imagenes'!$F$13)),'Definición técnica de imagenes'!$E$16),"")</f>
        <v>526 x 370 px</v>
      </c>
      <c r="H10" s="13" t="str">
        <f>IF(AND(I10&lt;&gt;"",I10&lt;&gt;0),IF(OR(B10&lt;&gt;"",J10&lt;&gt;""),CONCATENATE($C$7,"_",$A10,IF($G$4="Cuaderno de Estudio","_zoom",CONCATENATE("a",IF(LEFT($G$5,1)="F",".jpg",".png")))),""),"")</f>
        <v>LE_11_01_CO_IMG01_zoom</v>
      </c>
      <c r="I10" s="13" t="str">
        <f>IF(OR(B10&lt;&gt;"",J10&lt;&gt;""),IF($G$4="Recurso",IF(LEFT($G$5,1)="M",IF(VLOOKUP($G$5,'Definición técnica de imagenes'!$A$3:$G$17,6,FALSE)=0,"",VLOOKUP($G$5,'Definición técnica de imagenes'!$A$3:$G$17,6,FALSE)),IF($G$5="F1","","")),'Definición técnica de imagenes'!$F$16),"")</f>
        <v>800 x 600 px</v>
      </c>
      <c r="J10" s="72" t="s">
        <v>151</v>
      </c>
      <c r="K10" s="73" t="s">
        <v>152</v>
      </c>
    </row>
    <row r="11" spans="1:16" s="11" customFormat="1" ht="244.5" x14ac:dyDescent="0.25">
      <c r="A11" s="12" t="str">
        <f>IF(OR(B11&lt;&gt;"",J11&lt;&gt;""),CONCATENATE(LEFT(A10,3),IF(MID(A10,4,2)+1&lt;10,CONCATENATE("0",MID(A10,4,2)+1))),"")</f>
        <v>IMG02</v>
      </c>
      <c r="B11" s="71" t="s">
        <v>153</v>
      </c>
      <c r="C11" s="26" t="str">
        <f t="shared" ref="C11:C74" si="0">IF(OR(B11&lt;&gt;"",J11&lt;&gt;""),IF($G$4="Recurso",CONCATENATE($G$4," ",$G$5),$G$4),"")</f>
        <v>Cuaderno de Estudio</v>
      </c>
      <c r="D11" s="13" t="s">
        <v>149</v>
      </c>
      <c r="E11" s="13" t="s">
        <v>150</v>
      </c>
      <c r="F11" s="13" t="str">
        <f t="shared" ref="F11:F74" si="1">IF(OR(B11&lt;&gt;"",J11&lt;&gt;""),CONCATENATE($C$7,"_",$A11,IF($G$4="Cuaderno de Estudio","_small",CONCATENATE(IF(I11="","","n"),IF(LEFT($G$5,1)="F",".jpg",".png")))),"")</f>
        <v>LE_11_01_CO_IMG02_small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74" si="2">IF(AND(I11&lt;&gt;"",I11&lt;&gt;0),IF(OR(B11&lt;&gt;"",J11&lt;&gt;""),CONCATENATE($C$7,"_",$A11,IF($G$4="Cuaderno de Estudio","_zoom",CONCATENATE("a",IF(LEFT($G$5,1)="F",".jpg",".png")))),""),"")</f>
        <v>LE_11_01_CO_IMG02_zoom</v>
      </c>
      <c r="I11" s="13" t="str">
        <f>IF(OR(B11&lt;&gt;"",J11&lt;&gt;""),IF($G$4="Recurso",IF(LEFT($G$5,1)="M",IF(VLOOKUP($G$5,'Definición técnica de imagenes'!$A$3:$G$17,6,FALSE)=0,"",VLOOKUP($G$5,'Definición técnica de imagenes'!$A$3:$G$17,6,FALSE)),IF($G$5="F1","","")),'Definición técnica de imagenes'!$F$16),"")</f>
        <v>800 x 600 px</v>
      </c>
      <c r="J11" s="72" t="s">
        <v>154</v>
      </c>
      <c r="K11" s="74" t="s">
        <v>155</v>
      </c>
    </row>
    <row r="12" spans="1:16" s="11" customFormat="1" ht="63" x14ac:dyDescent="0.25">
      <c r="A12" s="12" t="str">
        <f t="shared" ref="A12:A18" si="3">IF(OR(B12&lt;&gt;"",J12&lt;&gt;""),CONCATENATE(LEFT(A11,3),IF(MID(A11,4,2)+1&lt;10,CONCATENATE("0",MID(A11,4,2)+1))),"")</f>
        <v>IMG03</v>
      </c>
      <c r="B12" s="71" t="s">
        <v>156</v>
      </c>
      <c r="C12" s="26" t="str">
        <f t="shared" si="0"/>
        <v>Cuaderno de Estudio</v>
      </c>
      <c r="D12" s="13" t="s">
        <v>149</v>
      </c>
      <c r="E12" s="13" t="s">
        <v>157</v>
      </c>
      <c r="F12" s="13" t="str">
        <f t="shared" si="1"/>
        <v>LE_11_01_CO_IMG03_small</v>
      </c>
      <c r="G12" s="13" t="str">
        <f>IF(F12&lt;&gt;"",IF($G$4="Recurso",IF(LEFT($G$5,1)="M",VLOOKUP($G$5,'Definición técnica de imagenes'!$A$3:$G$17,5,FALSE),IF($G$5="F1",'Definición técnica de imagenes'!$E$15,'Definición técnica de imagenes'!$F$13)),'Definición técnica de imagenes'!$E$16),"")</f>
        <v>526 x 370 px</v>
      </c>
      <c r="H12" s="13" t="str">
        <f t="shared" si="2"/>
        <v>LE_11_01_CO_IMG03_zoom</v>
      </c>
      <c r="I12" s="13" t="str">
        <f>IF(OR(B12&lt;&gt;"",J12&lt;&gt;""),IF($G$4="Recurso",IF(LEFT($G$5,1)="M",IF(VLOOKUP($G$5,'Definición técnica de imagenes'!$A$3:$G$17,6,FALSE)=0,"",VLOOKUP($G$5,'Definición técnica de imagenes'!$A$3:$G$17,6,FALSE)),IF($G$5="F1","","")),'Definición técnica de imagenes'!$F$16),"")</f>
        <v>800 x 600 px</v>
      </c>
      <c r="J12" s="72" t="s">
        <v>158</v>
      </c>
      <c r="K12" s="18"/>
    </row>
    <row r="13" spans="1:16" s="11" customFormat="1" ht="126" x14ac:dyDescent="0.25">
      <c r="A13" s="12" t="str">
        <f>IF(OR(B13&lt;&gt;"",J13&lt;&gt;""),CONCATENATE(LEFT(A12,3),IF(MID(A12,4,2)+1&lt;10,CONCATENATE("0",MID(A12,4,2)+1))),"")</f>
        <v>IMG04</v>
      </c>
      <c r="B13" s="71" t="s">
        <v>159</v>
      </c>
      <c r="C13" s="26" t="str">
        <f t="shared" si="0"/>
        <v>Cuaderno de Estudio</v>
      </c>
      <c r="D13" s="13" t="s">
        <v>149</v>
      </c>
      <c r="E13" s="13" t="s">
        <v>150</v>
      </c>
      <c r="F13" s="13" t="str">
        <f t="shared" si="1"/>
        <v>LE_11_01_CO_IMG04_small</v>
      </c>
      <c r="G13" s="13" t="str">
        <f>IF(F13&lt;&gt;"",IF($G$4="Recurso",IF(LEFT($G$5,1)="M",VLOOKUP($G$5,'Definición técnica de imagenes'!$A$3:$G$17,5,FALSE),IF($G$5="F1",'Definición técnica de imagenes'!$E$15,'Definición técnica de imagenes'!$F$13)),'Definición técnica de imagenes'!$E$16),"")</f>
        <v>526 x 370 px</v>
      </c>
      <c r="H13" s="13" t="str">
        <f t="shared" si="2"/>
        <v>LE_11_01_CO_IMG04_zoom</v>
      </c>
      <c r="I13" s="13" t="str">
        <f>IF(OR(B13&lt;&gt;"",J13&lt;&gt;""),IF($G$4="Recurso",IF(LEFT($G$5,1)="M",IF(VLOOKUP($G$5,'Definición técnica de imagenes'!$A$3:$G$17,6,FALSE)=0,"",VLOOKUP($G$5,'Definición técnica de imagenes'!$A$3:$G$17,6,FALSE)),IF($G$5="F1","","")),'Definición técnica de imagenes'!$F$16),"")</f>
        <v>800 x 600 px</v>
      </c>
      <c r="J13" s="72" t="s">
        <v>160</v>
      </c>
      <c r="K13" s="18"/>
    </row>
    <row r="14" spans="1:16" s="11" customFormat="1" ht="126" x14ac:dyDescent="0.25">
      <c r="A14" s="12" t="str">
        <f t="shared" si="3"/>
        <v>IMG05</v>
      </c>
      <c r="B14" s="71" t="s">
        <v>161</v>
      </c>
      <c r="C14" s="26" t="str">
        <f t="shared" si="0"/>
        <v>Cuaderno de Estudio</v>
      </c>
      <c r="D14" s="13" t="s">
        <v>149</v>
      </c>
      <c r="E14" s="13" t="s">
        <v>157</v>
      </c>
      <c r="F14" s="13" t="str">
        <f t="shared" si="1"/>
        <v>LE_11_01_CO_IMG05_small</v>
      </c>
      <c r="G14" s="13" t="str">
        <f>IF(F14&lt;&gt;"",IF($G$4="Recurso",IF(LEFT($G$5,1)="M",VLOOKUP($G$5,'Definición técnica de imagenes'!$A$3:$G$17,5,FALSE),IF($G$5="F1",'Definición técnica de imagenes'!$E$15,'Definición técnica de imagenes'!$F$13)),'Definición técnica de imagenes'!$E$16),"")</f>
        <v>526 x 370 px</v>
      </c>
      <c r="H14" s="13" t="str">
        <f t="shared" si="2"/>
        <v>LE_11_01_CO_IMG05_zoom</v>
      </c>
      <c r="I14" s="13" t="str">
        <f>IF(OR(B14&lt;&gt;"",J14&lt;&gt;""),IF($G$4="Recurso",IF(LEFT($G$5,1)="M",IF(VLOOKUP($G$5,'Definición técnica de imagenes'!$A$3:$G$17,6,FALSE)=0,"",VLOOKUP($G$5,'Definición técnica de imagenes'!$A$3:$G$17,6,FALSE)),IF($G$5="F1","","")),'Definición técnica de imagenes'!$F$16),"")</f>
        <v>800 x 600 px</v>
      </c>
      <c r="J14" s="72" t="s">
        <v>162</v>
      </c>
      <c r="K14" s="18"/>
    </row>
    <row r="15" spans="1:16" s="11" customFormat="1" ht="126" x14ac:dyDescent="0.25">
      <c r="A15" s="12" t="str">
        <f t="shared" si="3"/>
        <v>IMG06</v>
      </c>
      <c r="B15" s="71" t="s">
        <v>163</v>
      </c>
      <c r="C15" s="26" t="str">
        <f t="shared" si="0"/>
        <v>Cuaderno de Estudio</v>
      </c>
      <c r="D15" s="13" t="s">
        <v>149</v>
      </c>
      <c r="E15" s="13" t="s">
        <v>150</v>
      </c>
      <c r="F15" s="13" t="str">
        <f t="shared" si="1"/>
        <v>LE_11_01_CO_IMG06_small</v>
      </c>
      <c r="G15" s="13" t="str">
        <f>IF(F15&lt;&gt;"",IF($G$4="Recurso",IF(LEFT($G$5,1)="M",VLOOKUP($G$5,'Definición técnica de imagenes'!$A$3:$G$17,5,FALSE),IF($G$5="F1",'Definición técnica de imagenes'!$E$15,'Definición técnica de imagenes'!$F$13)),'Definición técnica de imagenes'!$E$16),"")</f>
        <v>526 x 370 px</v>
      </c>
      <c r="H15" s="13" t="str">
        <f t="shared" si="2"/>
        <v>LE_11_01_CO_IMG06_zoom</v>
      </c>
      <c r="I15" s="13" t="str">
        <f>IF(OR(B15&lt;&gt;"",J15&lt;&gt;""),IF($G$4="Recurso",IF(LEFT($G$5,1)="M",IF(VLOOKUP($G$5,'Definición técnica de imagenes'!$A$3:$G$17,6,FALSE)=0,"",VLOOKUP($G$5,'Definición técnica de imagenes'!$A$3:$G$17,6,FALSE)),IF($G$5="F1","","")),'Definición técnica de imagenes'!$F$16),"")</f>
        <v>800 x 600 px</v>
      </c>
      <c r="J15" s="72" t="s">
        <v>164</v>
      </c>
      <c r="K15" s="20"/>
    </row>
    <row r="16" spans="1:16" s="11" customFormat="1" ht="126.75" x14ac:dyDescent="0.3">
      <c r="A16" s="12" t="str">
        <f t="shared" si="3"/>
        <v>IMG07</v>
      </c>
      <c r="B16" s="76" t="s">
        <v>165</v>
      </c>
      <c r="C16" s="26" t="str">
        <f t="shared" si="0"/>
        <v>Cuaderno de Estudio</v>
      </c>
      <c r="D16" s="13" t="s">
        <v>149</v>
      </c>
      <c r="E16" s="13" t="s">
        <v>150</v>
      </c>
      <c r="F16" s="13" t="str">
        <f t="shared" si="1"/>
        <v>LE_11_01_CO_IMG07_small</v>
      </c>
      <c r="G16" s="13" t="str">
        <f>IF(F16&lt;&gt;"",IF($G$4="Recurso",IF(LEFT($G$5,1)="M",VLOOKUP($G$5,'Definición técnica de imagenes'!$A$3:$G$17,5,FALSE),IF($G$5="F1",'Definición técnica de imagenes'!$E$15,'Definición técnica de imagenes'!$F$13)),'Definición técnica de imagenes'!$E$16),"")</f>
        <v>526 x 370 px</v>
      </c>
      <c r="H16" s="13" t="str">
        <f t="shared" si="2"/>
        <v>LE_11_01_CO_IMG07_zoom</v>
      </c>
      <c r="I16" s="13" t="str">
        <f>IF(OR(B16&lt;&gt;"",J16&lt;&gt;""),IF($G$4="Recurso",IF(LEFT($G$5,1)="M",IF(VLOOKUP($G$5,'Definición técnica de imagenes'!$A$3:$G$17,6,FALSE)=0,"",VLOOKUP($G$5,'Definición técnica de imagenes'!$A$3:$G$17,6,FALSE)),IF($G$5="F1","","")),'Definición técnica de imagenes'!$F$16),"")</f>
        <v>800 x 600 px</v>
      </c>
      <c r="J16" s="75" t="s">
        <v>166</v>
      </c>
      <c r="K16" s="28"/>
    </row>
    <row r="17" spans="1:11" s="11" customFormat="1" ht="126" x14ac:dyDescent="0.25">
      <c r="A17" s="12" t="str">
        <f t="shared" si="3"/>
        <v>IMG08</v>
      </c>
      <c r="B17" s="71" t="s">
        <v>167</v>
      </c>
      <c r="C17" s="26" t="str">
        <f t="shared" si="0"/>
        <v>Cuaderno de Estudio</v>
      </c>
      <c r="D17" s="13" t="s">
        <v>149</v>
      </c>
      <c r="E17" s="13" t="s">
        <v>157</v>
      </c>
      <c r="F17" s="13" t="str">
        <f t="shared" si="1"/>
        <v>LE_11_01_CO_IMG08_small</v>
      </c>
      <c r="G17" s="13" t="str">
        <f>IF(F17&lt;&gt;"",IF($G$4="Recurso",IF(LEFT($G$5,1)="M",VLOOKUP($G$5,'Definición técnica de imagenes'!$A$3:$G$17,5,FALSE),IF($G$5="F1",'Definición técnica de imagenes'!$E$15,'Definición técnica de imagenes'!$F$13)),'Definición técnica de imagenes'!$E$16),"")</f>
        <v>526 x 370 px</v>
      </c>
      <c r="H17" s="13" t="str">
        <f t="shared" si="2"/>
        <v>LE_11_01_CO_IMG08_zoom</v>
      </c>
      <c r="I17" s="13" t="str">
        <f>IF(OR(B17&lt;&gt;"",J17&lt;&gt;""),IF($G$4="Recurso",IF(LEFT($G$5,1)="M",IF(VLOOKUP($G$5,'Definición técnica de imagenes'!$A$3:$G$17,6,FALSE)=0,"",VLOOKUP($G$5,'Definición técnica de imagenes'!$A$3:$G$17,6,FALSE)),IF($G$5="F1","","")),'Definición técnica de imagenes'!$F$16),"")</f>
        <v>800 x 600 px</v>
      </c>
      <c r="J17" s="72" t="s">
        <v>168</v>
      </c>
      <c r="K17" s="20"/>
    </row>
    <row r="18" spans="1:11" s="11" customFormat="1" ht="126" x14ac:dyDescent="0.25">
      <c r="A18" s="12" t="str">
        <f t="shared" si="3"/>
        <v>IMG09</v>
      </c>
      <c r="B18" s="71" t="s">
        <v>169</v>
      </c>
      <c r="C18" s="26" t="str">
        <f t="shared" si="0"/>
        <v>Cuaderno de Estudio</v>
      </c>
      <c r="D18" s="13" t="s">
        <v>149</v>
      </c>
      <c r="E18" s="13" t="s">
        <v>157</v>
      </c>
      <c r="F18" s="13" t="str">
        <f t="shared" si="1"/>
        <v>LE_11_01_CO_IMG09_small</v>
      </c>
      <c r="G18" s="13" t="str">
        <f>IF(F18&lt;&gt;"",IF($G$4="Recurso",IF(LEFT($G$5,1)="M",VLOOKUP($G$5,'Definición técnica de imagenes'!$A$3:$G$17,5,FALSE),IF($G$5="F1",'Definición técnica de imagenes'!$E$15,'Definición técnica de imagenes'!$F$13)),'Definición técnica de imagenes'!$E$16),"")</f>
        <v>526 x 370 px</v>
      </c>
      <c r="H18" s="13" t="str">
        <f t="shared" si="2"/>
        <v>LE_11_01_CO_IMG09_zoom</v>
      </c>
      <c r="I18" s="13" t="str">
        <f>IF(OR(B18&lt;&gt;"",J18&lt;&gt;""),IF($G$4="Recurso",IF(LEFT($G$5,1)="M",IF(VLOOKUP($G$5,'Definición técnica de imagenes'!$A$3:$G$17,6,FALSE)=0,"",VLOOKUP($G$5,'Definición técnica de imagenes'!$A$3:$G$17,6,FALSE)),IF($G$5="F1","","")),'Definición técnica de imagenes'!$F$16),"")</f>
        <v>800 x 600 px</v>
      </c>
      <c r="J18" s="72" t="s">
        <v>170</v>
      </c>
      <c r="K18" s="20"/>
    </row>
    <row r="19" spans="1:11" s="11" customFormat="1" ht="126" x14ac:dyDescent="0.3">
      <c r="A19" s="12" t="str">
        <f>IF(OR(B19&lt;&gt;"",J19&lt;&gt;""),CONCATENATE(LEFT(A18,3),IF(MID(A18,4,2)+1&lt;10,CONCATENATE("0",MID(A18,4,2)+1),MID(A18,4,2)+1)),"")</f>
        <v>IMG10</v>
      </c>
      <c r="B19" s="71" t="s">
        <v>171</v>
      </c>
      <c r="C19" s="26" t="str">
        <f t="shared" si="0"/>
        <v>Cuaderno de Estudio</v>
      </c>
      <c r="D19" s="13" t="s">
        <v>149</v>
      </c>
      <c r="E19" s="13" t="s">
        <v>157</v>
      </c>
      <c r="F19" s="13" t="str">
        <f t="shared" si="1"/>
        <v>LE_11_01_CO_IMG10_small</v>
      </c>
      <c r="G19" s="13" t="str">
        <f>IF(F19&lt;&gt;"",IF($G$4="Recurso",IF(LEFT($G$5,1)="M",VLOOKUP($G$5,'Definición técnica de imagenes'!$A$3:$G$17,5,FALSE),IF($G$5="F1",'Definición técnica de imagenes'!$E$15,'Definición técnica de imagenes'!$F$13)),'Definición técnica de imagenes'!$E$16),"")</f>
        <v>526 x 370 px</v>
      </c>
      <c r="H19" s="13" t="str">
        <f t="shared" si="2"/>
        <v>LE_11_01_CO_IMG10_zoom</v>
      </c>
      <c r="I19" s="13" t="str">
        <f>IF(OR(B19&lt;&gt;"",J19&lt;&gt;""),IF($G$4="Recurso",IF(LEFT($G$5,1)="M",IF(VLOOKUP($G$5,'Definición técnica de imagenes'!$A$3:$G$17,6,FALSE)=0,"",VLOOKUP($G$5,'Definición técnica de imagenes'!$A$3:$G$17,6,FALSE)),IF($G$5="F1","","")),'Definición técnica de imagenes'!$F$16),"")</f>
        <v>800 x 600 px</v>
      </c>
      <c r="J19" s="72" t="s">
        <v>172</v>
      </c>
      <c r="K19" s="28"/>
    </row>
    <row r="20" spans="1:11" s="11" customFormat="1" x14ac:dyDescent="0.25">
      <c r="A20" s="12" t="str">
        <f t="shared" ref="A20:A83" si="4">IF(OR(B20&lt;&gt;"",J20&lt;&gt;""),CONCATENATE(LEFT(A19,3),IF(MID(A19,4,2)+1&lt;10,CONCATENATE("0",MID(A19,4,2)+1),MID(A19,4,2)+1)),"")</f>
        <v/>
      </c>
      <c r="B20" s="12"/>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4"/>
        <v/>
      </c>
      <c r="B21" s="12"/>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4"/>
        <v/>
      </c>
      <c r="B22" s="12"/>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4"/>
        <v/>
      </c>
      <c r="B23" s="12"/>
      <c r="C23" s="26" t="str">
        <f t="shared" si="0"/>
        <v/>
      </c>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4"/>
        <v/>
      </c>
      <c r="B24" s="12"/>
      <c r="C24" s="26" t="str">
        <f t="shared" si="0"/>
        <v/>
      </c>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4"/>
        <v/>
      </c>
      <c r="B25" s="12"/>
      <c r="C25" s="26" t="str">
        <f t="shared" si="0"/>
        <v/>
      </c>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4"/>
        <v/>
      </c>
      <c r="B26" s="12"/>
      <c r="C26" s="26" t="str">
        <f t="shared" si="0"/>
        <v/>
      </c>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4"/>
        <v/>
      </c>
      <c r="B27" s="12"/>
      <c r="C27" s="26" t="str">
        <f t="shared" si="0"/>
        <v/>
      </c>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4"/>
        <v/>
      </c>
      <c r="B28" s="12"/>
      <c r="C28" s="26" t="str">
        <f t="shared" si="0"/>
        <v/>
      </c>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4"/>
        <v/>
      </c>
      <c r="B29" s="12"/>
      <c r="C29" s="26" t="str">
        <f t="shared" si="0"/>
        <v/>
      </c>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4"/>
        <v/>
      </c>
      <c r="B30" s="12"/>
      <c r="C30" s="26" t="str">
        <f t="shared" si="0"/>
        <v/>
      </c>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t="str">
        <f t="shared" si="4"/>
        <v/>
      </c>
      <c r="B31" s="12"/>
      <c r="C31" s="26" t="str">
        <f t="shared" si="0"/>
        <v/>
      </c>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t="str">
        <f t="shared" si="4"/>
        <v/>
      </c>
      <c r="B32" s="12"/>
      <c r="C32" s="26" t="str">
        <f t="shared" si="0"/>
        <v/>
      </c>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t="str">
        <f t="shared" si="4"/>
        <v/>
      </c>
      <c r="B33" s="12"/>
      <c r="C33" s="26" t="str">
        <f t="shared" si="0"/>
        <v/>
      </c>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t="str">
        <f t="shared" si="4"/>
        <v/>
      </c>
      <c r="B34" s="12"/>
      <c r="C34" s="26" t="str">
        <f t="shared" si="0"/>
        <v/>
      </c>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t="str">
        <f t="shared" si="4"/>
        <v/>
      </c>
      <c r="B35" s="12"/>
      <c r="C35" s="26" t="str">
        <f t="shared" si="0"/>
        <v/>
      </c>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t="str">
        <f t="shared" si="4"/>
        <v/>
      </c>
      <c r="B36" s="12"/>
      <c r="C36" s="26" t="str">
        <f t="shared" si="0"/>
        <v/>
      </c>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t="str">
        <f t="shared" si="4"/>
        <v/>
      </c>
      <c r="B37" s="12"/>
      <c r="C37" s="26" t="str">
        <f t="shared" si="0"/>
        <v/>
      </c>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t="str">
        <f t="shared" si="4"/>
        <v/>
      </c>
      <c r="B38" s="12"/>
      <c r="C38" s="26" t="str">
        <f t="shared" si="0"/>
        <v/>
      </c>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t="str">
        <f t="shared" si="4"/>
        <v/>
      </c>
      <c r="B39" s="12"/>
      <c r="C39" s="26" t="str">
        <f t="shared" si="0"/>
        <v/>
      </c>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t="str">
        <f t="shared" si="4"/>
        <v/>
      </c>
      <c r="B40" s="12"/>
      <c r="C40" s="26" t="str">
        <f t="shared" si="0"/>
        <v/>
      </c>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t="str">
        <f t="shared" si="4"/>
        <v/>
      </c>
      <c r="B41" s="12"/>
      <c r="C41" s="26" t="str">
        <f t="shared" si="0"/>
        <v/>
      </c>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t="str">
        <f t="shared" si="4"/>
        <v/>
      </c>
      <c r="B42" s="12"/>
      <c r="C42" s="26" t="str">
        <f t="shared" si="0"/>
        <v/>
      </c>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t="str">
        <f t="shared" si="4"/>
        <v/>
      </c>
      <c r="B43" s="12"/>
      <c r="C43" s="26" t="str">
        <f t="shared" si="0"/>
        <v/>
      </c>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t="str">
        <f t="shared" si="4"/>
        <v/>
      </c>
      <c r="B44" s="12"/>
      <c r="C44" s="26" t="str">
        <f t="shared" si="0"/>
        <v/>
      </c>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t="str">
        <f t="shared" si="4"/>
        <v/>
      </c>
      <c r="B45" s="12"/>
      <c r="C45" s="26" t="str">
        <f t="shared" si="0"/>
        <v/>
      </c>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t="str">
        <f t="shared" si="4"/>
        <v/>
      </c>
      <c r="B46" s="12"/>
      <c r="C46" s="26" t="str">
        <f t="shared" si="0"/>
        <v/>
      </c>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t="str">
        <f t="shared" si="4"/>
        <v/>
      </c>
      <c r="B47" s="12"/>
      <c r="C47" s="26" t="str">
        <f t="shared" si="0"/>
        <v/>
      </c>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t="str">
        <f t="shared" si="4"/>
        <v/>
      </c>
      <c r="B48" s="12"/>
      <c r="C48" s="26" t="str">
        <f t="shared" si="0"/>
        <v/>
      </c>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t="str">
        <f t="shared" si="4"/>
        <v/>
      </c>
      <c r="B49" s="12"/>
      <c r="C49" s="26" t="str">
        <f t="shared" si="0"/>
        <v/>
      </c>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t="str">
        <f t="shared" si="4"/>
        <v/>
      </c>
      <c r="B50" s="12"/>
      <c r="C50" s="26" t="str">
        <f t="shared" si="0"/>
        <v/>
      </c>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t="str">
        <f t="shared" si="4"/>
        <v/>
      </c>
      <c r="B51" s="12"/>
      <c r="C51" s="26" t="str">
        <f t="shared" si="0"/>
        <v/>
      </c>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t="str">
        <f t="shared" si="4"/>
        <v/>
      </c>
      <c r="B52" s="12"/>
      <c r="C52" s="26" t="str">
        <f t="shared" si="0"/>
        <v/>
      </c>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t="str">
        <f t="shared" si="4"/>
        <v/>
      </c>
      <c r="B53" s="12"/>
      <c r="C53" s="26" t="str">
        <f t="shared" si="0"/>
        <v/>
      </c>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t="str">
        <f t="shared" si="4"/>
        <v/>
      </c>
      <c r="B54" s="12"/>
      <c r="C54" s="26" t="str">
        <f t="shared" si="0"/>
        <v/>
      </c>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t="str">
        <f t="shared" si="4"/>
        <v/>
      </c>
      <c r="B55" s="12"/>
      <c r="C55" s="26" t="str">
        <f t="shared" si="0"/>
        <v/>
      </c>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t="str">
        <f t="shared" si="4"/>
        <v/>
      </c>
      <c r="B56" s="12"/>
      <c r="C56" s="26" t="str">
        <f t="shared" si="0"/>
        <v/>
      </c>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t="str">
        <f t="shared" si="4"/>
        <v/>
      </c>
      <c r="B57" s="12"/>
      <c r="C57" s="26" t="str">
        <f t="shared" si="0"/>
        <v/>
      </c>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t="str">
        <f t="shared" si="4"/>
        <v/>
      </c>
      <c r="B58" s="12"/>
      <c r="C58" s="26" t="str">
        <f t="shared" si="0"/>
        <v/>
      </c>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t="str">
        <f t="shared" si="4"/>
        <v/>
      </c>
      <c r="B59" s="12"/>
      <c r="C59" s="26" t="str">
        <f t="shared" si="0"/>
        <v/>
      </c>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t="str">
        <f t="shared" si="4"/>
        <v/>
      </c>
      <c r="B60" s="12"/>
      <c r="C60" s="26" t="str">
        <f t="shared" si="0"/>
        <v/>
      </c>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t="str">
        <f t="shared" si="4"/>
        <v/>
      </c>
      <c r="B61" s="12"/>
      <c r="C61" s="26" t="str">
        <f t="shared" si="0"/>
        <v/>
      </c>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t="str">
        <f t="shared" si="4"/>
        <v/>
      </c>
      <c r="B62" s="12"/>
      <c r="C62" s="26" t="str">
        <f t="shared" si="0"/>
        <v/>
      </c>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t="str">
        <f t="shared" si="4"/>
        <v/>
      </c>
      <c r="B63" s="12"/>
      <c r="C63" s="26" t="str">
        <f t="shared" si="0"/>
        <v/>
      </c>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t="str">
        <f t="shared" si="4"/>
        <v/>
      </c>
      <c r="B64" s="12"/>
      <c r="C64" s="26" t="str">
        <f t="shared" si="0"/>
        <v/>
      </c>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t="str">
        <f t="shared" si="4"/>
        <v/>
      </c>
      <c r="B65" s="12"/>
      <c r="C65" s="26" t="str">
        <f t="shared" si="0"/>
        <v/>
      </c>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t="str">
        <f t="shared" si="4"/>
        <v/>
      </c>
      <c r="B66" s="12"/>
      <c r="C66" s="26" t="str">
        <f t="shared" si="0"/>
        <v/>
      </c>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t="str">
        <f t="shared" si="4"/>
        <v/>
      </c>
      <c r="B67" s="12"/>
      <c r="C67" s="26" t="str">
        <f t="shared" si="0"/>
        <v/>
      </c>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t="str">
        <f t="shared" si="4"/>
        <v/>
      </c>
      <c r="B68" s="12"/>
      <c r="C68" s="26" t="str">
        <f t="shared" si="0"/>
        <v/>
      </c>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t="str">
        <f t="shared" si="4"/>
        <v/>
      </c>
      <c r="B69" s="12"/>
      <c r="C69" s="26" t="str">
        <f t="shared" si="0"/>
        <v/>
      </c>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t="str">
        <f t="shared" si="4"/>
        <v/>
      </c>
      <c r="B70" s="12"/>
      <c r="C70" s="26" t="str">
        <f t="shared" si="0"/>
        <v/>
      </c>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t="str">
        <f t="shared" si="4"/>
        <v/>
      </c>
      <c r="B71" s="12"/>
      <c r="C71" s="26" t="str">
        <f t="shared" si="0"/>
        <v/>
      </c>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t="str">
        <f t="shared" si="4"/>
        <v/>
      </c>
      <c r="B72" s="12"/>
      <c r="C72" s="26" t="str">
        <f t="shared" si="0"/>
        <v/>
      </c>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t="str">
        <f t="shared" si="4"/>
        <v/>
      </c>
      <c r="B73" s="12"/>
      <c r="C73" s="26" t="str">
        <f t="shared" si="0"/>
        <v/>
      </c>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t="str">
        <f t="shared" si="4"/>
        <v/>
      </c>
      <c r="B74" s="12"/>
      <c r="C74" s="26" t="str">
        <f t="shared" si="0"/>
        <v/>
      </c>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t="str">
        <f t="shared" si="4"/>
        <v/>
      </c>
      <c r="B75" s="12"/>
      <c r="C75" s="26" t="str">
        <f t="shared" ref="C75:C108" si="5">IF(OR(B75&lt;&gt;"",J75&lt;&gt;""),IF($G$4="Recurso",CONCATENATE($G$4," ",$G$5),$G$4),"")</f>
        <v/>
      </c>
      <c r="D75" s="13"/>
      <c r="E75" s="13"/>
      <c r="F75" s="13" t="str">
        <f t="shared" ref="F75:F108" si="6">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7">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t="str">
        <f t="shared" si="4"/>
        <v/>
      </c>
      <c r="B76" s="12"/>
      <c r="C76" s="26" t="str">
        <f t="shared" si="5"/>
        <v/>
      </c>
      <c r="D76" s="13"/>
      <c r="E76" s="13"/>
      <c r="F76" s="13" t="str">
        <f t="shared" si="6"/>
        <v/>
      </c>
      <c r="G76" s="13" t="str">
        <f>IF(F76&lt;&gt;"",IF($G$4="Recurso",IF(LEFT($G$5,1)="M",VLOOKUP($G$5,'Definición técnica de imagenes'!$A$3:$G$17,5,FALSE),IF($G$5="F1",'Definición técnica de imagenes'!$E$15,'Definición técnica de imagenes'!$F$13)),'Definición técnica de imagenes'!$E$16),"")</f>
        <v/>
      </c>
      <c r="H76" s="13" t="str">
        <f t="shared" si="7"/>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t="str">
        <f t="shared" si="4"/>
        <v/>
      </c>
      <c r="B77" s="12"/>
      <c r="C77" s="26" t="str">
        <f t="shared" si="5"/>
        <v/>
      </c>
      <c r="D77" s="13"/>
      <c r="E77" s="13"/>
      <c r="F77" s="13" t="str">
        <f t="shared" si="6"/>
        <v/>
      </c>
      <c r="G77" s="13" t="str">
        <f>IF(F77&lt;&gt;"",IF($G$4="Recurso",IF(LEFT($G$5,1)="M",VLOOKUP($G$5,'Definición técnica de imagenes'!$A$3:$G$17,5,FALSE),IF($G$5="F1",'Definición técnica de imagenes'!$E$15,'Definición técnica de imagenes'!$F$13)),'Definición técnica de imagenes'!$E$16),"")</f>
        <v/>
      </c>
      <c r="H77" s="13" t="str">
        <f t="shared" si="7"/>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t="str">
        <f t="shared" si="4"/>
        <v/>
      </c>
      <c r="B78" s="12"/>
      <c r="C78" s="26" t="str">
        <f t="shared" si="5"/>
        <v/>
      </c>
      <c r="D78" s="13"/>
      <c r="E78" s="13"/>
      <c r="F78" s="13" t="str">
        <f t="shared" si="6"/>
        <v/>
      </c>
      <c r="G78" s="13" t="str">
        <f>IF(F78&lt;&gt;"",IF($G$4="Recurso",IF(LEFT($G$5,1)="M",VLOOKUP($G$5,'Definición técnica de imagenes'!$A$3:$G$17,5,FALSE),IF($G$5="F1",'Definición técnica de imagenes'!$E$15,'Definición técnica de imagenes'!$F$13)),'Definición técnica de imagenes'!$E$16),"")</f>
        <v/>
      </c>
      <c r="H78" s="13" t="str">
        <f t="shared" si="7"/>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t="str">
        <f t="shared" si="4"/>
        <v/>
      </c>
      <c r="B79" s="12"/>
      <c r="C79" s="26" t="str">
        <f t="shared" si="5"/>
        <v/>
      </c>
      <c r="D79" s="13"/>
      <c r="E79" s="13"/>
      <c r="F79" s="13" t="str">
        <f t="shared" si="6"/>
        <v/>
      </c>
      <c r="G79" s="13" t="str">
        <f>IF(F79&lt;&gt;"",IF($G$4="Recurso",IF(LEFT($G$5,1)="M",VLOOKUP($G$5,'Definición técnica de imagenes'!$A$3:$G$17,5,FALSE),IF($G$5="F1",'Definición técnica de imagenes'!$E$15,'Definición técnica de imagenes'!$F$13)),'Definición técnica de imagenes'!$E$16),"")</f>
        <v/>
      </c>
      <c r="H79" s="13" t="str">
        <f t="shared" si="7"/>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t="str">
        <f t="shared" si="4"/>
        <v/>
      </c>
      <c r="B80" s="12"/>
      <c r="C80" s="26" t="str">
        <f t="shared" si="5"/>
        <v/>
      </c>
      <c r="D80" s="13"/>
      <c r="E80" s="13"/>
      <c r="F80" s="13" t="str">
        <f t="shared" si="6"/>
        <v/>
      </c>
      <c r="G80" s="13" t="str">
        <f>IF(F80&lt;&gt;"",IF($G$4="Recurso",IF(LEFT($G$5,1)="M",VLOOKUP($G$5,'Definición técnica de imagenes'!$A$3:$G$17,5,FALSE),IF($G$5="F1",'Definición técnica de imagenes'!$E$15,'Definición técnica de imagenes'!$F$13)),'Definición técnica de imagenes'!$E$16),"")</f>
        <v/>
      </c>
      <c r="H80" s="13" t="str">
        <f t="shared" si="7"/>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t="str">
        <f t="shared" si="4"/>
        <v/>
      </c>
      <c r="B81" s="12"/>
      <c r="C81" s="26" t="str">
        <f t="shared" si="5"/>
        <v/>
      </c>
      <c r="D81" s="13"/>
      <c r="E81" s="13"/>
      <c r="F81" s="13" t="str">
        <f t="shared" si="6"/>
        <v/>
      </c>
      <c r="G81" s="13" t="str">
        <f>IF(F81&lt;&gt;"",IF($G$4="Recurso",IF(LEFT($G$5,1)="M",VLOOKUP($G$5,'Definición técnica de imagenes'!$A$3:$G$17,5,FALSE),IF($G$5="F1",'Definición técnica de imagenes'!$E$15,'Definición técnica de imagenes'!$F$13)),'Definición técnica de imagenes'!$E$16),"")</f>
        <v/>
      </c>
      <c r="H81" s="13" t="str">
        <f t="shared" si="7"/>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t="str">
        <f t="shared" si="4"/>
        <v/>
      </c>
      <c r="B82" s="12"/>
      <c r="C82" s="26" t="str">
        <f t="shared" si="5"/>
        <v/>
      </c>
      <c r="D82" s="13"/>
      <c r="E82" s="13"/>
      <c r="F82" s="13" t="str">
        <f t="shared" si="6"/>
        <v/>
      </c>
      <c r="G82" s="13" t="str">
        <f>IF(F82&lt;&gt;"",IF($G$4="Recurso",IF(LEFT($G$5,1)="M",VLOOKUP($G$5,'Definición técnica de imagenes'!$A$3:$G$17,5,FALSE),IF($G$5="F1",'Definición técnica de imagenes'!$E$15,'Definición técnica de imagenes'!$F$13)),'Definición técnica de imagenes'!$E$16),"")</f>
        <v/>
      </c>
      <c r="H82" s="13" t="str">
        <f t="shared" si="7"/>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t="str">
        <f t="shared" si="4"/>
        <v/>
      </c>
      <c r="B83" s="12"/>
      <c r="C83" s="26" t="str">
        <f t="shared" si="5"/>
        <v/>
      </c>
      <c r="D83" s="13"/>
      <c r="E83" s="13"/>
      <c r="F83" s="13" t="str">
        <f t="shared" si="6"/>
        <v/>
      </c>
      <c r="G83" s="13" t="str">
        <f>IF(F83&lt;&gt;"",IF($G$4="Recurso",IF(LEFT($G$5,1)="M",VLOOKUP($G$5,'Definición técnica de imagenes'!$A$3:$G$17,5,FALSE),IF($G$5="F1",'Definición técnica de imagenes'!$E$15,'Definición técnica de imagenes'!$F$13)),'Definición técnica de imagenes'!$E$16),"")</f>
        <v/>
      </c>
      <c r="H83" s="13" t="str">
        <f t="shared" si="7"/>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t="str">
        <f t="shared" ref="A84:A108" si="8">IF(OR(B84&lt;&gt;"",J84&lt;&gt;""),CONCATENATE(LEFT(A83,3),IF(MID(A83,4,2)+1&lt;10,CONCATENATE("0",MID(A83,4,2)+1),MID(A83,4,2)+1)),"")</f>
        <v/>
      </c>
      <c r="B84" s="12"/>
      <c r="C84" s="26" t="str">
        <f t="shared" si="5"/>
        <v/>
      </c>
      <c r="D84" s="13"/>
      <c r="E84" s="13"/>
      <c r="F84" s="13" t="str">
        <f t="shared" si="6"/>
        <v/>
      </c>
      <c r="G84" s="13" t="str">
        <f>IF(F84&lt;&gt;"",IF($G$4="Recurso",IF(LEFT($G$5,1)="M",VLOOKUP($G$5,'Definición técnica de imagenes'!$A$3:$G$17,5,FALSE),IF($G$5="F1",'Definición técnica de imagenes'!$E$15,'Definición técnica de imagenes'!$F$13)),'Definición técnica de imagenes'!$E$16),"")</f>
        <v/>
      </c>
      <c r="H84" s="13" t="str">
        <f t="shared" si="7"/>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t="str">
        <f t="shared" si="8"/>
        <v/>
      </c>
      <c r="B85" s="12"/>
      <c r="C85" s="26" t="str">
        <f t="shared" si="5"/>
        <v/>
      </c>
      <c r="D85" s="13"/>
      <c r="E85" s="13"/>
      <c r="F85" s="13" t="str">
        <f t="shared" si="6"/>
        <v/>
      </c>
      <c r="G85" s="13" t="str">
        <f>IF(F85&lt;&gt;"",IF($G$4="Recurso",IF(LEFT($G$5,1)="M",VLOOKUP($G$5,'Definición técnica de imagenes'!$A$3:$G$17,5,FALSE),IF($G$5="F1",'Definición técnica de imagenes'!$E$15,'Definición técnica de imagenes'!$F$13)),'Definición técnica de imagenes'!$E$16),"")</f>
        <v/>
      </c>
      <c r="H85" s="13" t="str">
        <f t="shared" si="7"/>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t="str">
        <f t="shared" si="8"/>
        <v/>
      </c>
      <c r="B86" s="12"/>
      <c r="C86" s="26" t="str">
        <f t="shared" si="5"/>
        <v/>
      </c>
      <c r="D86" s="13"/>
      <c r="E86" s="13"/>
      <c r="F86" s="13" t="str">
        <f t="shared" si="6"/>
        <v/>
      </c>
      <c r="G86" s="13" t="str">
        <f>IF(F86&lt;&gt;"",IF($G$4="Recurso",IF(LEFT($G$5,1)="M",VLOOKUP($G$5,'Definición técnica de imagenes'!$A$3:$G$17,5,FALSE),IF($G$5="F1",'Definición técnica de imagenes'!$E$15,'Definición técnica de imagenes'!$F$13)),'Definición técnica de imagenes'!$E$16),"")</f>
        <v/>
      </c>
      <c r="H86" s="13" t="str">
        <f t="shared" si="7"/>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t="str">
        <f t="shared" si="8"/>
        <v/>
      </c>
      <c r="B87" s="12"/>
      <c r="C87" s="26" t="str">
        <f t="shared" si="5"/>
        <v/>
      </c>
      <c r="D87" s="13"/>
      <c r="E87" s="13"/>
      <c r="F87" s="13" t="str">
        <f t="shared" si="6"/>
        <v/>
      </c>
      <c r="G87" s="13" t="str">
        <f>IF(F87&lt;&gt;"",IF($G$4="Recurso",IF(LEFT($G$5,1)="M",VLOOKUP($G$5,'Definición técnica de imagenes'!$A$3:$G$17,5,FALSE),IF($G$5="F1",'Definición técnica de imagenes'!$E$15,'Definición técnica de imagenes'!$F$13)),'Definición técnica de imagenes'!$E$16),"")</f>
        <v/>
      </c>
      <c r="H87" s="13" t="str">
        <f t="shared" si="7"/>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t="str">
        <f t="shared" si="8"/>
        <v/>
      </c>
      <c r="B88" s="12"/>
      <c r="C88" s="26" t="str">
        <f t="shared" si="5"/>
        <v/>
      </c>
      <c r="D88" s="13"/>
      <c r="E88" s="13"/>
      <c r="F88" s="13" t="str">
        <f t="shared" si="6"/>
        <v/>
      </c>
      <c r="G88" s="13" t="str">
        <f>IF(F88&lt;&gt;"",IF($G$4="Recurso",IF(LEFT($G$5,1)="M",VLOOKUP($G$5,'Definición técnica de imagenes'!$A$3:$G$17,5,FALSE),IF($G$5="F1",'Definición técnica de imagenes'!$E$15,'Definición técnica de imagenes'!$F$13)),'Definición técnica de imagenes'!$E$16),"")</f>
        <v/>
      </c>
      <c r="H88" s="13" t="str">
        <f t="shared" si="7"/>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t="str">
        <f t="shared" si="8"/>
        <v/>
      </c>
      <c r="B89" s="12"/>
      <c r="C89" s="26" t="str">
        <f t="shared" si="5"/>
        <v/>
      </c>
      <c r="D89" s="13"/>
      <c r="E89" s="13"/>
      <c r="F89" s="13" t="str">
        <f t="shared" si="6"/>
        <v/>
      </c>
      <c r="G89" s="13" t="str">
        <f>IF(F89&lt;&gt;"",IF($G$4="Recurso",IF(LEFT($G$5,1)="M",VLOOKUP($G$5,'Definición técnica de imagenes'!$A$3:$G$17,5,FALSE),IF($G$5="F1",'Definición técnica de imagenes'!$E$15,'Definición técnica de imagenes'!$F$13)),'Definición técnica de imagenes'!$E$16),"")</f>
        <v/>
      </c>
      <c r="H89" s="13" t="str">
        <f t="shared" si="7"/>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t="str">
        <f t="shared" si="8"/>
        <v/>
      </c>
      <c r="B90" s="12"/>
      <c r="C90" s="26" t="str">
        <f t="shared" si="5"/>
        <v/>
      </c>
      <c r="D90" s="13"/>
      <c r="E90" s="13"/>
      <c r="F90" s="13" t="str">
        <f t="shared" si="6"/>
        <v/>
      </c>
      <c r="G90" s="13" t="str">
        <f>IF(F90&lt;&gt;"",IF($G$4="Recurso",IF(LEFT($G$5,1)="M",VLOOKUP($G$5,'Definición técnica de imagenes'!$A$3:$G$17,5,FALSE),IF($G$5="F1",'Definición técnica de imagenes'!$E$15,'Definición técnica de imagenes'!$F$13)),'Definición técnica de imagenes'!$E$16),"")</f>
        <v/>
      </c>
      <c r="H90" s="13" t="str">
        <f t="shared" si="7"/>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t="str">
        <f t="shared" si="8"/>
        <v/>
      </c>
      <c r="B91" s="12"/>
      <c r="C91" s="26" t="str">
        <f t="shared" si="5"/>
        <v/>
      </c>
      <c r="D91" s="13"/>
      <c r="E91" s="13"/>
      <c r="F91" s="13" t="str">
        <f t="shared" si="6"/>
        <v/>
      </c>
      <c r="G91" s="13" t="str">
        <f>IF(F91&lt;&gt;"",IF($G$4="Recurso",IF(LEFT($G$5,1)="M",VLOOKUP($G$5,'Definición técnica de imagenes'!$A$3:$G$17,5,FALSE),IF($G$5="F1",'Definición técnica de imagenes'!$E$15,'Definición técnica de imagenes'!$F$13)),'Definición técnica de imagenes'!$E$16),"")</f>
        <v/>
      </c>
      <c r="H91" s="13" t="str">
        <f t="shared" si="7"/>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t="str">
        <f t="shared" si="8"/>
        <v/>
      </c>
      <c r="B92" s="12"/>
      <c r="C92" s="26" t="str">
        <f t="shared" si="5"/>
        <v/>
      </c>
      <c r="D92" s="13"/>
      <c r="E92" s="13"/>
      <c r="F92" s="13" t="str">
        <f t="shared" si="6"/>
        <v/>
      </c>
      <c r="G92" s="13" t="str">
        <f>IF(F92&lt;&gt;"",IF($G$4="Recurso",IF(LEFT($G$5,1)="M",VLOOKUP($G$5,'Definición técnica de imagenes'!$A$3:$G$17,5,FALSE),IF($G$5="F1",'Definición técnica de imagenes'!$E$15,'Definición técnica de imagenes'!$F$13)),'Definición técnica de imagenes'!$E$16),"")</f>
        <v/>
      </c>
      <c r="H92" s="13" t="str">
        <f t="shared" si="7"/>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t="str">
        <f t="shared" si="8"/>
        <v/>
      </c>
      <c r="B93" s="12"/>
      <c r="C93" s="26" t="str">
        <f t="shared" si="5"/>
        <v/>
      </c>
      <c r="D93" s="13"/>
      <c r="E93" s="13"/>
      <c r="F93" s="13" t="str">
        <f t="shared" si="6"/>
        <v/>
      </c>
      <c r="G93" s="13" t="str">
        <f>IF(F93&lt;&gt;"",IF($G$4="Recurso",IF(LEFT($G$5,1)="M",VLOOKUP($G$5,'Definición técnica de imagenes'!$A$3:$G$17,5,FALSE),IF($G$5="F1",'Definición técnica de imagenes'!$E$15,'Definición técnica de imagenes'!$F$13)),'Definición técnica de imagenes'!$E$16),"")</f>
        <v/>
      </c>
      <c r="H93" s="13" t="str">
        <f t="shared" si="7"/>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t="str">
        <f t="shared" si="8"/>
        <v/>
      </c>
      <c r="B94" s="12"/>
      <c r="C94" s="26" t="str">
        <f t="shared" si="5"/>
        <v/>
      </c>
      <c r="D94" s="13"/>
      <c r="E94" s="13"/>
      <c r="F94" s="13" t="str">
        <f t="shared" si="6"/>
        <v/>
      </c>
      <c r="G94" s="13" t="str">
        <f>IF(F94&lt;&gt;"",IF($G$4="Recurso",IF(LEFT($G$5,1)="M",VLOOKUP($G$5,'Definición técnica de imagenes'!$A$3:$G$17,5,FALSE),IF($G$5="F1",'Definición técnica de imagenes'!$E$15,'Definición técnica de imagenes'!$F$13)),'Definición técnica de imagenes'!$E$16),"")</f>
        <v/>
      </c>
      <c r="H94" s="13" t="str">
        <f t="shared" si="7"/>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t="str">
        <f t="shared" si="8"/>
        <v/>
      </c>
      <c r="B95" s="12"/>
      <c r="C95" s="26" t="str">
        <f t="shared" si="5"/>
        <v/>
      </c>
      <c r="D95" s="13"/>
      <c r="E95" s="13"/>
      <c r="F95" s="13" t="str">
        <f t="shared" si="6"/>
        <v/>
      </c>
      <c r="G95" s="13" t="str">
        <f>IF(F95&lt;&gt;"",IF($G$4="Recurso",IF(LEFT($G$5,1)="M",VLOOKUP($G$5,'Definición técnica de imagenes'!$A$3:$G$17,5,FALSE),IF($G$5="F1",'Definición técnica de imagenes'!$E$15,'Definición técnica de imagenes'!$F$13)),'Definición técnica de imagenes'!$E$16),"")</f>
        <v/>
      </c>
      <c r="H95" s="13" t="str">
        <f t="shared" si="7"/>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t="str">
        <f t="shared" si="8"/>
        <v/>
      </c>
      <c r="B96" s="12"/>
      <c r="C96" s="26" t="str">
        <f t="shared" si="5"/>
        <v/>
      </c>
      <c r="D96" s="13"/>
      <c r="E96" s="13"/>
      <c r="F96" s="13" t="str">
        <f t="shared" si="6"/>
        <v/>
      </c>
      <c r="G96" s="13" t="str">
        <f>IF(F96&lt;&gt;"",IF($G$4="Recurso",IF(LEFT($G$5,1)="M",VLOOKUP($G$5,'Definición técnica de imagenes'!$A$3:$G$17,5,FALSE),IF($G$5="F1",'Definición técnica de imagenes'!$E$15,'Definición técnica de imagenes'!$F$13)),'Definición técnica de imagenes'!$E$16),"")</f>
        <v/>
      </c>
      <c r="H96" s="13" t="str">
        <f t="shared" si="7"/>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t="str">
        <f t="shared" si="8"/>
        <v/>
      </c>
      <c r="B97" s="12"/>
      <c r="C97" s="26" t="str">
        <f t="shared" si="5"/>
        <v/>
      </c>
      <c r="D97" s="13"/>
      <c r="E97" s="13"/>
      <c r="F97" s="13" t="str">
        <f t="shared" si="6"/>
        <v/>
      </c>
      <c r="G97" s="13" t="str">
        <f>IF(F97&lt;&gt;"",IF($G$4="Recurso",IF(LEFT($G$5,1)="M",VLOOKUP($G$5,'Definición técnica de imagenes'!$A$3:$G$17,5,FALSE),IF($G$5="F1",'Definición técnica de imagenes'!$E$15,'Definición técnica de imagenes'!$F$13)),'Definición técnica de imagenes'!$E$16),"")</f>
        <v/>
      </c>
      <c r="H97" s="13" t="str">
        <f t="shared" si="7"/>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t="str">
        <f t="shared" si="8"/>
        <v/>
      </c>
      <c r="B98" s="12"/>
      <c r="C98" s="26" t="str">
        <f t="shared" si="5"/>
        <v/>
      </c>
      <c r="D98" s="13"/>
      <c r="E98" s="13"/>
      <c r="F98" s="13" t="str">
        <f t="shared" si="6"/>
        <v/>
      </c>
      <c r="G98" s="13" t="str">
        <f>IF(F98&lt;&gt;"",IF($G$4="Recurso",IF(LEFT($G$5,1)="M",VLOOKUP($G$5,'Definición técnica de imagenes'!$A$3:$G$17,5,FALSE),IF($G$5="F1",'Definición técnica de imagenes'!$E$15,'Definición técnica de imagenes'!$F$13)),'Definición técnica de imagenes'!$E$16),"")</f>
        <v/>
      </c>
      <c r="H98" s="13" t="str">
        <f t="shared" si="7"/>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t="str">
        <f t="shared" si="8"/>
        <v/>
      </c>
      <c r="B99" s="12"/>
      <c r="C99" s="26" t="str">
        <f t="shared" si="5"/>
        <v/>
      </c>
      <c r="D99" s="13"/>
      <c r="E99" s="13"/>
      <c r="F99" s="13" t="str">
        <f t="shared" si="6"/>
        <v/>
      </c>
      <c r="G99" s="13" t="str">
        <f>IF(F99&lt;&gt;"",IF($G$4="Recurso",IF(LEFT($G$5,1)="M",VLOOKUP($G$5,'Definición técnica de imagenes'!$A$3:$G$17,5,FALSE),IF($G$5="F1",'Definición técnica de imagenes'!$E$15,'Definición técnica de imagenes'!$F$13)),'Definición técnica de imagenes'!$E$16),"")</f>
        <v/>
      </c>
      <c r="H99" s="13" t="str">
        <f t="shared" si="7"/>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t="str">
        <f t="shared" si="8"/>
        <v/>
      </c>
      <c r="B100" s="12"/>
      <c r="C100" s="26" t="str">
        <f t="shared" si="5"/>
        <v/>
      </c>
      <c r="D100" s="13"/>
      <c r="E100" s="13"/>
      <c r="F100" s="13" t="str">
        <f t="shared" si="6"/>
        <v/>
      </c>
      <c r="G100" s="13" t="str">
        <f>IF(F100&lt;&gt;"",IF($G$4="Recurso",IF(LEFT($G$5,1)="M",VLOOKUP($G$5,'Definición técnica de imagenes'!$A$3:$G$17,5,FALSE),IF($G$5="F1",'Definición técnica de imagenes'!$E$15,'Definición técnica de imagenes'!$F$13)),'Definición técnica de imagenes'!$E$16),"")</f>
        <v/>
      </c>
      <c r="H100" s="13" t="str">
        <f t="shared" si="7"/>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t="str">
        <f t="shared" si="8"/>
        <v/>
      </c>
      <c r="B101" s="12"/>
      <c r="C101" s="26" t="str">
        <f t="shared" si="5"/>
        <v/>
      </c>
      <c r="D101" s="13"/>
      <c r="E101" s="13"/>
      <c r="F101" s="13" t="str">
        <f t="shared" si="6"/>
        <v/>
      </c>
      <c r="G101" s="13" t="str">
        <f>IF(F101&lt;&gt;"",IF($G$4="Recurso",IF(LEFT($G$5,1)="M",VLOOKUP($G$5,'Definición técnica de imagenes'!$A$3:$G$17,5,FALSE),IF($G$5="F1",'Definición técnica de imagenes'!$E$15,'Definición técnica de imagenes'!$F$13)),'Definición técnica de imagenes'!$E$16),"")</f>
        <v/>
      </c>
      <c r="H101" s="13" t="str">
        <f t="shared" si="7"/>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t="str">
        <f t="shared" si="8"/>
        <v/>
      </c>
      <c r="B102" s="12"/>
      <c r="C102" s="26" t="str">
        <f t="shared" si="5"/>
        <v/>
      </c>
      <c r="D102" s="13"/>
      <c r="E102" s="13"/>
      <c r="F102" s="13" t="str">
        <f t="shared" si="6"/>
        <v/>
      </c>
      <c r="G102" s="13" t="str">
        <f>IF(F102&lt;&gt;"",IF($G$4="Recurso",IF(LEFT($G$5,1)="M",VLOOKUP($G$5,'Definición técnica de imagenes'!$A$3:$G$17,5,FALSE),IF($G$5="F1",'Definición técnica de imagenes'!$E$15,'Definición técnica de imagenes'!$F$13)),'Definición técnica de imagenes'!$E$16),"")</f>
        <v/>
      </c>
      <c r="H102" s="13" t="str">
        <f t="shared" si="7"/>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t="str">
        <f t="shared" si="8"/>
        <v/>
      </c>
      <c r="B103" s="12"/>
      <c r="C103" s="26" t="str">
        <f t="shared" si="5"/>
        <v/>
      </c>
      <c r="D103" s="13"/>
      <c r="E103" s="13"/>
      <c r="F103" s="13" t="str">
        <f t="shared" si="6"/>
        <v/>
      </c>
      <c r="G103" s="13" t="str">
        <f>IF(F103&lt;&gt;"",IF($G$4="Recurso",IF(LEFT($G$5,1)="M",VLOOKUP($G$5,'Definición técnica de imagenes'!$A$3:$G$17,5,FALSE),IF($G$5="F1",'Definición técnica de imagenes'!$E$15,'Definición técnica de imagenes'!$F$13)),'Definición técnica de imagenes'!$E$16),"")</f>
        <v/>
      </c>
      <c r="H103" s="13" t="str">
        <f t="shared" si="7"/>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t="str">
        <f t="shared" si="8"/>
        <v/>
      </c>
      <c r="B104" s="12"/>
      <c r="C104" s="26" t="str">
        <f t="shared" si="5"/>
        <v/>
      </c>
      <c r="D104" s="13"/>
      <c r="E104" s="13"/>
      <c r="F104" s="13" t="str">
        <f t="shared" si="6"/>
        <v/>
      </c>
      <c r="G104" s="13" t="str">
        <f>IF(F104&lt;&gt;"",IF($G$4="Recurso",IF(LEFT($G$5,1)="M",VLOOKUP($G$5,'Definición técnica de imagenes'!$A$3:$G$17,5,FALSE),IF($G$5="F1",'Definición técnica de imagenes'!$E$15,'Definición técnica de imagenes'!$F$13)),'Definición técnica de imagenes'!$E$16),"")</f>
        <v/>
      </c>
      <c r="H104" s="13" t="str">
        <f t="shared" si="7"/>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t="str">
        <f t="shared" si="8"/>
        <v/>
      </c>
      <c r="B105" s="12"/>
      <c r="C105" s="26" t="str">
        <f t="shared" si="5"/>
        <v/>
      </c>
      <c r="D105" s="13"/>
      <c r="E105" s="13"/>
      <c r="F105" s="13" t="str">
        <f t="shared" si="6"/>
        <v/>
      </c>
      <c r="G105" s="13" t="str">
        <f>IF(F105&lt;&gt;"",IF($G$4="Recurso",IF(LEFT($G$5,1)="M",VLOOKUP($G$5,'Definición técnica de imagenes'!$A$3:$G$17,5,FALSE),IF($G$5="F1",'Definición técnica de imagenes'!$E$15,'Definición técnica de imagenes'!$F$13)),'Definición técnica de imagenes'!$E$16),"")</f>
        <v/>
      </c>
      <c r="H105" s="13" t="str">
        <f t="shared" si="7"/>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t="str">
        <f t="shared" si="8"/>
        <v/>
      </c>
      <c r="B106" s="12"/>
      <c r="C106" s="26" t="str">
        <f t="shared" si="5"/>
        <v/>
      </c>
      <c r="D106" s="13"/>
      <c r="E106" s="13"/>
      <c r="F106" s="13" t="str">
        <f t="shared" si="6"/>
        <v/>
      </c>
      <c r="G106" s="13" t="str">
        <f>IF(F106&lt;&gt;"",IF($G$4="Recurso",IF(LEFT($G$5,1)="M",VLOOKUP($G$5,'Definición técnica de imagenes'!$A$3:$G$17,5,FALSE),IF($G$5="F1",'Definición técnica de imagenes'!$E$15,'Definición técnica de imagenes'!$F$13)),'Definición técnica de imagenes'!$E$16),"")</f>
        <v/>
      </c>
      <c r="H106" s="13" t="str">
        <f t="shared" si="7"/>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t="str">
        <f t="shared" si="8"/>
        <v/>
      </c>
      <c r="B107" s="12"/>
      <c r="C107" s="26" t="str">
        <f t="shared" si="5"/>
        <v/>
      </c>
      <c r="D107" s="13"/>
      <c r="E107" s="13"/>
      <c r="F107" s="13" t="str">
        <f t="shared" si="6"/>
        <v/>
      </c>
      <c r="G107" s="13" t="str">
        <f>IF(F107&lt;&gt;"",IF($G$4="Recurso",IF(LEFT($G$5,1)="M",VLOOKUP($G$5,'Definición técnica de imagenes'!$A$3:$G$17,5,FALSE),IF($G$5="F1",'Definición técnica de imagenes'!$E$15,'Definición técnica de imagenes'!$F$13)),'Definición técnica de imagenes'!$E$16),"")</f>
        <v/>
      </c>
      <c r="H107" s="13" t="str">
        <f t="shared" si="7"/>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t="str">
        <f t="shared" si="8"/>
        <v/>
      </c>
      <c r="B108" s="12"/>
      <c r="C108" s="26" t="str">
        <f t="shared" si="5"/>
        <v/>
      </c>
      <c r="D108" s="13"/>
      <c r="E108" s="13"/>
      <c r="F108" s="13" t="str">
        <f t="shared" si="6"/>
        <v/>
      </c>
      <c r="G108" s="13" t="str">
        <f>IF(F108&lt;&gt;"",IF($G$4="Recurso",IF(LEFT($G$5,1)="M",VLOOKUP($G$5,'Definición técnica de imagenes'!$A$3:$G$17,5,FALSE),IF($G$5="F1",'Definición técnica de imagenes'!$E$15,'Definición técnica de imagenes'!$F$13)),'Definición técnica de imagenes'!$E$16),"")</f>
        <v/>
      </c>
      <c r="H108" s="13" t="str">
        <f t="shared" si="7"/>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Cercano_Oriente.png_x000a_"/>
    <hyperlink ref="B11" r:id="rId2"/>
    <hyperlink ref="B12" r:id="rId3"/>
    <hyperlink ref="B13" r:id="rId4"/>
    <hyperlink ref="B14" r:id="rId5"/>
    <hyperlink ref="B15" r:id="rId6"/>
    <hyperlink ref="B16" r:id="rId7"/>
    <hyperlink ref="B17" r:id="rId8"/>
    <hyperlink ref="B18" r:id="rId9"/>
    <hyperlink ref="B19" r:id="rId10"/>
  </hyperlinks>
  <pageMargins left="0.75" right="0.75" top="1" bottom="1" header="0.5" footer="0.5"/>
  <pageSetup orientation="portrait" horizontalDpi="4294967292" verticalDpi="4294967292"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5" t="s">
        <v>38</v>
      </c>
      <c r="B1" s="96"/>
      <c r="C1" s="96"/>
      <c r="D1" s="96"/>
      <c r="E1" s="96"/>
      <c r="F1" s="97"/>
    </row>
    <row r="2" spans="1:11" x14ac:dyDescent="0.25">
      <c r="A2" s="37" t="s">
        <v>42</v>
      </c>
      <c r="B2" s="38"/>
      <c r="C2" s="98" t="s">
        <v>13</v>
      </c>
      <c r="D2" s="99"/>
      <c r="E2" s="100"/>
      <c r="F2" s="39"/>
    </row>
    <row r="3" spans="1:11" ht="63" x14ac:dyDescent="0.25">
      <c r="A3" s="40" t="s">
        <v>43</v>
      </c>
      <c r="B3" s="38"/>
      <c r="C3" s="104" t="s">
        <v>14</v>
      </c>
      <c r="D3" s="105"/>
      <c r="E3" s="106"/>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7" t="str">
        <f>CONCATENATE(H21,"_",I21,"_",J21,"_CO")</f>
        <v>LE_07_04_CO</v>
      </c>
      <c r="E5" s="108"/>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3" t="str">
        <f>CONCATENATE("SolicitudGrafica_",D5,".xls")</f>
        <v>SolicitudGrafica_LE_07_04_CO.xls</v>
      </c>
      <c r="E7" s="93"/>
      <c r="F7" s="94"/>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5" t="s">
        <v>41</v>
      </c>
      <c r="B13" s="96"/>
      <c r="C13" s="96"/>
      <c r="D13" s="96"/>
      <c r="E13" s="96"/>
      <c r="F13" s="97"/>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8" t="s">
        <v>49</v>
      </c>
      <c r="D15" s="99"/>
      <c r="E15" s="99"/>
      <c r="F15" s="100"/>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01" t="str">
        <f>CONCATENATE(H21,"_",I21,"_",J21,"_",K45)</f>
        <v>LE_07_04_REC10</v>
      </c>
      <c r="E17" s="102"/>
      <c r="F17" s="103"/>
      <c r="J17" s="29">
        <v>14</v>
      </c>
      <c r="K17" s="29">
        <v>14</v>
      </c>
    </row>
    <row r="18" spans="1:11" ht="79.5" thickBot="1" x14ac:dyDescent="0.3">
      <c r="A18" s="40" t="s">
        <v>48</v>
      </c>
      <c r="B18" s="38"/>
      <c r="C18" s="69" t="s">
        <v>128</v>
      </c>
      <c r="D18" s="93" t="str">
        <f>CONCATENATE("SolicitudGrafica_",D17,".xls")</f>
        <v>SolicitudGrafica_LE_07_04_REC10.xls</v>
      </c>
      <c r="E18" s="93"/>
      <c r="F18" s="94"/>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90" zoomScaleNormal="90"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9" t="s">
        <v>56</v>
      </c>
      <c r="B1" s="109" t="s">
        <v>63</v>
      </c>
      <c r="C1" s="109" t="s">
        <v>64</v>
      </c>
      <c r="D1" s="109" t="s">
        <v>5</v>
      </c>
      <c r="E1" s="109" t="s">
        <v>65</v>
      </c>
      <c r="F1" s="109" t="s">
        <v>66</v>
      </c>
      <c r="G1" s="109" t="s">
        <v>67</v>
      </c>
      <c r="H1" s="110" t="s">
        <v>68</v>
      </c>
      <c r="I1" s="110"/>
      <c r="J1" s="110"/>
    </row>
    <row r="2" spans="1:11" x14ac:dyDescent="0.25">
      <c r="A2" s="109"/>
      <c r="B2" s="109"/>
      <c r="C2" s="109"/>
      <c r="D2" s="109"/>
      <c r="E2" s="109"/>
      <c r="F2" s="109"/>
      <c r="G2" s="109"/>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Serrano</cp:lastModifiedBy>
  <dcterms:created xsi:type="dcterms:W3CDTF">2014-07-01T23:43:25Z</dcterms:created>
  <dcterms:modified xsi:type="dcterms:W3CDTF">2015-04-06T17:06:19Z</dcterms:modified>
</cp:coreProperties>
</file>