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GitHub\Lenguaje\fuentes\contenidos\grado06\guion05\"/>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<sst xmlns="http://schemas.openxmlformats.org/spreadsheetml/2006/main" count="394" uniqueCount="201">
  <si>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</si>
  <si>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</si>
  <si>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</si>
  <si>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</si>
  <si>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</si>
  <si>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</si>
  <si>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</si>
  <si>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</si>
  <si>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</si>
  <si>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</si>
  <si>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</si>
  <si>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</si>
  <si>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</si>
  <si>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</si>
  <si>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</si>
  <si>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</si>
  <si>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</si>
  <si>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</si>
  <si>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</si>
  <si>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</si>
  <si>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</si>
  <si>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</si>
  <si>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</si>
  <si>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</si>
  <si>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</si>
  <si>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</si>
  <si>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</si>
  <si>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</si>
  <si>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</si>
  <si>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</si>
  <si>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</si>
  <si>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</si>
  <si>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</si>
  <si>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</si>
  <si>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</si>
  <si>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</si>
  <si>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</si>
  <si>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</si>
  <si>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</si>
  <si>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</si>
  <si>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</si>
  <si>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</si>
  <si>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</si>
  <si>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</si>
  <si>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</si>
  <si>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</si>
  <si>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</si>
  <si>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</si>
  <si>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</si>
  <si>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</si>
  <si>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</si>
  <si>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</si>
  <si>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</si>
  <si>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</si>
  <si>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</si>
  <si>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</si>
  <si>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</si>
  <si>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</si>
  <si>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</si>
  <si>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</si>
  <si>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</si>
  <si>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</si>
  <si>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</si>
  <si>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</si>
  <si>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</si>
  <si>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</si>
  <si>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</si>
  <si>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</si>
  <si>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</si>
  <si>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</si>
  <si>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</si>
  <si>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</si>
  <si>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</si>
  <si>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</si>
  <si>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</si>
  <si>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</si>
  <si>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</si>
  <si>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</si>
  <si>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</si>
  <si>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</si>
  <si>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</si>
  <si>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</si>
  <si>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</si>
  <si>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</si>
  <si>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</si>
  <si>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</si>
  <si>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</si>
  <si>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</si>
  <si>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</si>
  <si>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</si>
  <si>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</si>
  <si>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</si>
  <si>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</si>
  <si>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</si>
  <si>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</si>
  <si>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</si>
  <si>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</si>
  <si>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</si>
  <si>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</si>
  <si>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</si>
  <si>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</si>
  <si>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</si>
  <si>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</si>
  <si>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</si>
  <si>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</si>
  <si>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</si>
  <si>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</si>
  <si>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</si>
  <si>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</si>
  <si>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</si>
  <si>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</si>
  <si>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</si>
  <si>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</si>
  <si>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</si>
  <si>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</si>
  <si>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</si>
  <si>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</si>
  <si>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</si>
  <si>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</si>
  <si>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</si>
  <si>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</si>
  <si>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</si>
  <si>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</si>
  <si>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</si>
  <si>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</si>
  <si>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</si>
  <si>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</si>
  <si>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</si>
  <si>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</si>
  <si>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</si>
  <si>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</si>
  <si>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</si>
  <si>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</si>
  <si>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</si>
  <si>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</si>
  <si>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</si>
  <si>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</si>
  <si>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</si>
  <si>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</si>
  <si>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</si>
  <si>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</si>
  <si>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</si>
  <si>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</si>
  <si>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</si>
  <si>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</si>
  <si>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</si>
  <si>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</si>
  <si>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</si>
  <si>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</si>
  <si>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</si>
  <si>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</si>
  <si>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</si>
  <si>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</si>
  <si>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</si>
  <si>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</si>
  <si>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</si>
  <si>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</si>
  <si>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</si>
  <si>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</si>
  <si>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</si>
  <si>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</si>
  <si>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</si>
  <si>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</si>
  <si>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</si>
  <si>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</si>
  <si>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</si>
  <si>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</si>
  <si>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</si>
  <si>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</si>
  <si>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</si>
  <si>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</si>
  <si>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</si>
  <si>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</si>
  <si>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</si>
  <si>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</si>
  <si>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</si>
  <si>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</si>
  <si>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</si>
  <si>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</si>
  <si>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</si>
  <si>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</si>
  <si>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</si>
  <si>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</si>
  <si>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</si>
  <si>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</si>
  <si>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</si>
  <si>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</si>
  <si>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</si>
  <si>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La entrevista</t>
  </si>
  <si>
    <t>LE_06_05_REC360</t>
  </si>
  <si>
    <t>Fotografía</t>
  </si>
  <si>
    <t>hombre entrevista a mujer artista</t>
  </si>
  <si>
    <t>mujer con micrófono</t>
  </si>
  <si>
    <t xml:space="preserve">hombre entrevista a mujer </t>
  </si>
  <si>
    <t>MUJER ENTREVISTANDO A UN HOMBRE</t>
  </si>
  <si>
    <t>SÍMBOLOS RELACIONADOS CON EL PERIODISMO</t>
  </si>
  <si>
    <t>HOMBRE MIRANDO DIBUJO DEL MUNDO</t>
  </si>
  <si>
    <t>HOMBRE ESTUDIANDO</t>
  </si>
  <si>
    <t>MUJER PENSANDO EN ESCRIBIR</t>
  </si>
  <si>
    <t>ALGUIEN MARCANDO UNA FECHA EN EL CALENDARIO</t>
  </si>
  <si>
    <t>ALGUIEN ESCRIBIENDO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</si>
</sst>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20" sqref="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6" t="s">
        <v>24</v>
      </c>
      <c r="D2" s="87"/>
      <c r="F2" s="79" t="s">
        <v>0</v>
      </c>
      <c r="G2" s="80"/>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8">
        <v>6</v>
      </c>
      <c r="D3" s="89"/>
      <c r="F3" s="81">
        <v>42412</v>
      </c>
      <c r="G3" s="82"/>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78">
        <v>154948568</v>
      </c>
      <c r="C10" s="20" t="str">
        <f t="shared" ref="C10:C41" si="0">IF(OR(B10&lt;&gt;"",J10&lt;&gt;""),IF($G$4="Recurso",CONCATENATE($G$4," ",$G$5),$G$4),"")</f>
        <v>Recurso F13B</v>
      </c>
      <c r="D10" s="63" t="s">
        <v>190</v>
      </c>
      <c r="E10" s="63" t="s">
        <v>168</v>
      </c>
      <c r="F10" s="13" t="str">
        <f t="shared" ref="F10" ca="1" si="1">IF(OR(B10&lt;&gt;"",J10&lt;&gt;""),CONCATENATE($C$7,"_",$A10,IF($G$4="Cuaderno de Estudio","_small",CONCATENATE(IF(I10="","","n"),IF(LEFT($G$5,1)="F",".jpg",".png")))),"")</f>
        <v>LE_06_05_REC360_IMG01.jpg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8">
        <v>332871782</v>
      </c>
      <c r="C11" s="20" t="str">
        <f t="shared" si="0"/>
        <v>Recurso F13B</v>
      </c>
      <c r="D11" s="63" t="s">
        <v>190</v>
      </c>
      <c r="E11" s="63" t="s">
        <v>168</v>
      </c>
      <c r="F11" s="13" t="str">
        <f t="shared" ref="F11:F74" ca="1" si="4">IF(OR(B11&lt;&gt;"",J11&lt;&gt;""),CONCATENATE($C$7,"_",$A11,IF($G$4="Cuaderno de Estudio","_small",CONCATENATE(IF(I11="","","n"),IF(LEFT($G$5,1)="F",".jpg",".png")))),"")</f>
        <v>LE_06_05_REC360_IMG02.jpg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27" x14ac:dyDescent="0.25">
      <c r="A12" s="12" t="str">
        <f t="shared" si="3"/>
        <v>IMG03</v>
      </c>
      <c r="B12" s="78">
        <v>173622302</v>
      </c>
      <c r="C12" s="20" t="str">
        <f t="shared" si="0"/>
        <v>Recurso F13B</v>
      </c>
      <c r="D12" s="63" t="s">
        <v>190</v>
      </c>
      <c r="E12" s="63" t="s">
        <v>168</v>
      </c>
      <c r="F12" s="13" t="str">
        <f t="shared" ca="1" si="4"/>
        <v>LE_06_05_REC360_IMG03.jpg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27" x14ac:dyDescent="0.25">
      <c r="A13" s="12" t="str">
        <f t="shared" si="3"/>
        <v>IMG04</v>
      </c>
      <c r="B13" s="78">
        <v>262339847</v>
      </c>
      <c r="C13" s="20" t="str">
        <f t="shared" si="0"/>
        <v>Recurso F13B</v>
      </c>
      <c r="D13" s="63" t="s">
        <v>190</v>
      </c>
      <c r="E13" s="63" t="s">
        <v>168</v>
      </c>
      <c r="F13" s="13" t="str">
        <f t="shared" ca="1" si="4"/>
        <v>LE_06_05_REC360_IMG04.jpg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27" x14ac:dyDescent="0.25">
      <c r="A14" s="12" t="str">
        <f t="shared" si="3"/>
        <v>IMG05</v>
      </c>
      <c r="B14" s="78">
        <v>244122844</v>
      </c>
      <c r="C14" s="20" t="str">
        <f t="shared" si="0"/>
        <v>Recurso F13B</v>
      </c>
      <c r="D14" s="63" t="s">
        <v>190</v>
      </c>
      <c r="E14" s="63" t="s">
        <v>168</v>
      </c>
      <c r="F14" s="13" t="str">
        <f t="shared" ca="1" si="4"/>
        <v>LE_06_05_REC360_IMG05.jpg</v>
      </c>
      <c r="G14" s="13" t="str">
        <f ca="1">IF($F14&lt;&gt;"",IF($G$4="Recurso",VLOOKUP($E14,OFFSET('Definición técnica de imagenes'!$A$1,MATCH($G$5,'Definición técnica de imagenes'!$A$1:$A$104,0)-1,1,COUNTIF('Definición técnica de imagenes'!$A$3:$A$102,$G$5),5),5,FALSE),'Definición técnica de imagenes'!$F$16),"")</f>
        <v>270 x 375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ht="27" x14ac:dyDescent="0.25">
      <c r="A15" s="12" t="str">
        <f t="shared" si="3"/>
        <v>IMG06</v>
      </c>
      <c r="B15" s="78">
        <v>255673432</v>
      </c>
      <c r="C15" s="20" t="str">
        <f t="shared" si="0"/>
        <v>Recurso F13B</v>
      </c>
      <c r="D15" s="63" t="s">
        <v>190</v>
      </c>
      <c r="E15" s="63" t="s">
        <v>168</v>
      </c>
      <c r="F15" s="13" t="str">
        <f t="shared" ca="1" si="4"/>
        <v>LE_06_05_REC360_IMG06.jpg</v>
      </c>
      <c r="G15" s="13" t="str">
        <f ca="1">IF($F15&lt;&gt;"",IF($G$4="Recurso",VLOOKUP($E15,OFFSET('Definición técnica de imagenes'!$A$1,MATCH($G$5,'Definición técnica de imagenes'!$A$1:$A$104,0)-1,1,COUNTIF('Definición técnica de imagenes'!$A$3:$A$102,$G$5),5),5,FALSE),'Definición técnica de imagenes'!$F$16),"")</f>
        <v>270 x 375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196</v>
      </c>
      <c r="K15" s="66"/>
      <c r="O15" s="2" t="str">
        <f>'Definición técnica de imagenes'!A24</f>
        <v>F6B</v>
      </c>
    </row>
    <row r="16" spans="1:16" s="11" customFormat="1" ht="27" x14ac:dyDescent="0.3">
      <c r="A16" s="12" t="str">
        <f t="shared" si="3"/>
        <v>IMG07</v>
      </c>
      <c r="B16" s="78">
        <v>217035724</v>
      </c>
      <c r="C16" s="20" t="str">
        <f t="shared" si="0"/>
        <v>Recurso F13B</v>
      </c>
      <c r="D16" s="63" t="s">
        <v>190</v>
      </c>
      <c r="E16" s="63" t="s">
        <v>168</v>
      </c>
      <c r="F16" s="13" t="str">
        <f t="shared" ca="1" si="4"/>
        <v>LE_06_05_REC360_IMG07.jpg</v>
      </c>
      <c r="G16" s="13" t="str">
        <f ca="1">IF($F16&lt;&gt;"",IF($G$4="Recurso",VLOOKUP($E16,OFFSET('Definición técnica de imagenes'!$A$1,MATCH($G$5,'Definición técnica de imagenes'!$A$1:$A$104,0)-1,1,COUNTIF('Definición técnica de imagenes'!$A$3:$A$102,$G$5),5),5,FALSE),'Definición técnica de imagenes'!$F$16),"")</f>
        <v>270 x 375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197</v>
      </c>
      <c r="K16" s="68"/>
      <c r="O16" s="2" t="str">
        <f>'Definición técnica de imagenes'!A25</f>
        <v>F7</v>
      </c>
    </row>
    <row r="17" spans="1:15" s="11" customFormat="1" ht="27" x14ac:dyDescent="0.25">
      <c r="A17" s="12" t="str">
        <f t="shared" si="3"/>
        <v>IMG08</v>
      </c>
      <c r="B17" s="78">
        <v>341004944</v>
      </c>
      <c r="C17" s="20" t="str">
        <f t="shared" si="0"/>
        <v>Recurso F13B</v>
      </c>
      <c r="D17" s="63" t="s">
        <v>190</v>
      </c>
      <c r="E17" s="63" t="s">
        <v>168</v>
      </c>
      <c r="F17" s="13" t="str">
        <f t="shared" ca="1" si="4"/>
        <v>LE_06_05_REC360_IMG08.jpg</v>
      </c>
      <c r="G17" s="13" t="str">
        <f ca="1">IF($F17&lt;&gt;"",IF($G$4="Recurso",VLOOKUP($E17,OFFSET('Definición técnica de imagenes'!$A$1,MATCH($G$5,'Definición técnica de imagenes'!$A$1:$A$104,0)-1,1,COUNTIF('Definición técnica de imagenes'!$A$3:$A$102,$G$5),5),5,FALSE),'Definición técnica de imagenes'!$F$16),"")</f>
        <v>270 x 375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198</v>
      </c>
      <c r="K17" s="66"/>
      <c r="O17" s="2" t="str">
        <f>'Definición técnica de imagenes'!A27</f>
        <v>F7B</v>
      </c>
    </row>
    <row r="18" spans="1:15" s="11" customFormat="1" ht="27" x14ac:dyDescent="0.25">
      <c r="A18" s="12" t="str">
        <f t="shared" si="3"/>
        <v>IMG09</v>
      </c>
      <c r="B18" s="78">
        <v>262750391</v>
      </c>
      <c r="C18" s="20" t="str">
        <f t="shared" si="0"/>
        <v>Recurso F13B</v>
      </c>
      <c r="D18" s="63" t="s">
        <v>190</v>
      </c>
      <c r="E18" s="63" t="s">
        <v>168</v>
      </c>
      <c r="F18" s="13" t="str">
        <f t="shared" ca="1" si="4"/>
        <v>LE_06_05_REC360_IMG09.jpg</v>
      </c>
      <c r="G18" s="13" t="str">
        <f ca="1">IF($F18&lt;&gt;"",IF($G$4="Recurso",VLOOKUP($E18,OFFSET('Definición técnica de imagenes'!$A$1,MATCH($G$5,'Definición técnica de imagenes'!$A$1:$A$104,0)-1,1,COUNTIF('Definición técnica de imagenes'!$A$3:$A$102,$G$5),5),5,FALSE),'Definición técnica de imagenes'!$F$16),"")</f>
        <v>270 x 375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199</v>
      </c>
      <c r="K18" s="66"/>
      <c r="O18" s="2" t="str">
        <f>'Definición técnica de imagenes'!A30</f>
        <v>F8</v>
      </c>
    </row>
    <row r="19" spans="1:15" s="11" customFormat="1" ht="27" x14ac:dyDescent="0.3">
      <c r="A19" s="12" t="str">
        <f t="shared" ref="A19:A50" si="6">IF(OR(B19&lt;&gt;"",J19&lt;&gt;""),CONCATENATE(LEFT(A18,3),IF(MID(A18,4,2)+1&lt;10,CONCATENATE("0",MID(A18,4,2)+1),MID(A18,4,2)+1)),"")</f>
        <v>IMG10</v>
      </c>
      <c r="B19" s="78">
        <v>308524523</v>
      </c>
      <c r="C19" s="20" t="str">
        <f t="shared" si="0"/>
        <v>Recurso F13B</v>
      </c>
      <c r="D19" s="63" t="s">
        <v>190</v>
      </c>
      <c r="E19" s="63" t="s">
        <v>168</v>
      </c>
      <c r="F19" s="13" t="str">
        <f t="shared" ca="1" si="4"/>
        <v>LE_06_05_REC360_IMG10.jpg</v>
      </c>
      <c r="G19" s="13" t="str">
        <f ca="1">IF($F19&lt;&gt;"",IF($G$4="Recurso",VLOOKUP($E19,OFFSET('Definición técnica de imagenes'!$A$1,MATCH($G$5,'Definición técnica de imagenes'!$A$1:$A$104,0)-1,1,COUNTIF('Definición técnica de imagenes'!$A$3:$A$102,$G$5),5),5,FALSE),'Definición técnica de imagenes'!$F$16),"")</f>
        <v>270 x 375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200</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2016-02-14T16:12:50Z</dcterms:modified>
</cp:coreProperties>
</file>