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cuments\PLANETA\NUEVO\GUIONES\LE_06_05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<sst xmlns="http://schemas.openxmlformats.org/spreadsheetml/2006/main" count="415" uniqueCount="208">
  <si>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</si>
  <si>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</si>
  <si>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</si>
  <si>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</si>
  <si>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</si>
  <si>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</si>
  <si>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</si>
  <si>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</si>
  <si>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</si>
  <si>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</si>
  <si>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</si>
  <si>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</si>
  <si>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</si>
  <si>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</si>
  <si>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</si>
  <si>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</si>
  <si>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</si>
  <si>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</si>
  <si>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</si>
  <si>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</si>
  <si>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</si>
  <si>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</si>
  <si>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</si>
  <si>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</si>
  <si>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</si>
  <si>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</si>
  <si>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</si>
  <si>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</si>
  <si>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</si>
  <si>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</si>
  <si>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</si>
  <si>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</si>
  <si>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</si>
  <si>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</si>
  <si>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</si>
  <si>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</si>
  <si>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</si>
  <si>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</si>
  <si>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</si>
  <si>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</si>
  <si>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</si>
  <si>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</si>
  <si>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</si>
  <si>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</si>
  <si>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</si>
  <si>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</si>
  <si>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</si>
  <si>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</si>
  <si>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</si>
  <si>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</si>
  <si>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</si>
  <si>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</si>
  <si>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</si>
  <si>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</si>
  <si>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</si>
  <si>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</si>
  <si>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</si>
  <si>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</si>
  <si>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</si>
  <si>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</si>
  <si>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</si>
  <si>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</si>
  <si>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</si>
  <si>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</si>
  <si>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</si>
  <si>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</si>
  <si>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</si>
  <si>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</si>
  <si>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</si>
  <si>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</si>
  <si>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</si>
  <si>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</si>
  <si>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</si>
  <si>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</si>
  <si>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</si>
  <si>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</si>
  <si>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</si>
  <si>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</si>
  <si>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</si>
  <si>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</si>
  <si>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</si>
  <si>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</si>
  <si>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</si>
  <si>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</si>
  <si>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</si>
  <si>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</si>
  <si>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</si>
  <si>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</si>
  <si>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</si>
  <si>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</si>
  <si>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</si>
  <si>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</si>
  <si>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</si>
  <si>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</si>
  <si>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</si>
  <si>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</si>
  <si>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</si>
  <si>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</si>
  <si>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</si>
  <si>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</si>
  <si>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</si>
  <si>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</si>
  <si>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</si>
  <si>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</si>
  <si>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</si>
  <si>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</si>
  <si>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</si>
  <si>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</si>
  <si>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</si>
  <si>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</si>
  <si>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</si>
  <si>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</si>
  <si>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</si>
  <si>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</si>
  <si>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</si>
  <si>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</si>
  <si>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</si>
  <si>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</si>
  <si>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</si>
  <si>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</si>
  <si>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</si>
  <si>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</si>
  <si>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</si>
  <si>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</si>
  <si>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</si>
  <si>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</si>
  <si>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</si>
  <si>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</si>
  <si>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</si>
  <si>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</si>
  <si>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</si>
  <si>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</si>
  <si>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</si>
  <si>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</si>
  <si>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</si>
  <si>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</si>
  <si>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</si>
  <si>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</si>
  <si>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</si>
  <si>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</si>
  <si>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</si>
  <si>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</si>
  <si>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</si>
  <si>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</si>
  <si>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</si>
  <si>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</si>
  <si>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</si>
  <si>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</si>
  <si>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</si>
  <si>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</si>
  <si>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</si>
  <si>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</si>
  <si>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</si>
  <si>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</si>
  <si>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</si>
  <si>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</si>
  <si>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</si>
  <si>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</si>
  <si>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</si>
  <si>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</si>
  <si>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</si>
  <si>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</si>
  <si>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</si>
  <si>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</si>
  <si>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</si>
  <si>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</si>
  <si>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</si>
  <si>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</si>
  <si>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</si>
  <si>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</si>
  <si>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</si>
  <si>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</si>
  <si>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</si>
  <si>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</si>
  <si>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</si>
  <si>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</si>
  <si>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</si>
  <si>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</si>
  <si>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</si>
  <si>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</si>
  <si>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</si>
  <si>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</si>
  <si>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</si>
  <si>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</si>
  <si>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</si>
  <si>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</si>
  <si>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</si>
  <si>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Cristian Pineda</t>
  </si>
  <si>
    <t>La entrevista</t>
  </si>
  <si>
    <t>LE_06_05_REC210</t>
  </si>
  <si>
    <t>Fotografía</t>
  </si>
  <si>
    <t>imagen de signos de interrogación</t>
  </si>
  <si>
    <t>imagen de signos de admiración</t>
  </si>
  <si>
    <t>signos de interrogación</t>
  </si>
  <si>
    <t>estudiantes conversando</t>
  </si>
  <si>
    <t>caricatura de una entrevista</t>
  </si>
  <si>
    <t>mujeres hablando</t>
  </si>
  <si>
    <t>hombre y mujer hablando de negocios</t>
  </si>
  <si>
    <t>mujer hablando por celular</t>
  </si>
  <si>
    <t>hombre y mujer de negocios en entrevista</t>
  </si>
  <si>
    <t>empleado cargando al jefe y un gran peso</t>
  </si>
  <si>
    <t>signos de admiración</t>
  </si>
  <si>
    <t>niña con máscara</t>
  </si>
  <si>
    <t>ejecutivos en reunión</t>
  </si>
  <si>
    <t>niña montando bicicleta</t>
  </si>
  <si>
    <t>personas con paraguas en la lluvia</t>
  </si>
  <si>
    <t>hombre mostrando el reloj</t>
  </si>
  <si>
    <t>mujer sorprendida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</si>
</sst>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27" sqref="B2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42412</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109">
        <v>90399625</v>
      </c>
      <c r="C10" s="20" t="str">
        <f t="shared" ref="C10:C41" si="0">IF(OR(B10&lt;&gt;"",J10&lt;&gt;""),IF($G$4="Recurso",CONCATENATE($G$4," ",$G$5),$G$4),"")</f>
        <v>Recurso F7</v>
      </c>
      <c r="D10" s="63" t="s">
        <v>190</v>
      </c>
      <c r="E10" s="63" t="s">
        <v>150</v>
      </c>
      <c r="F10" s="13" t="str">
        <f t="shared" ref="F10" ca="1" si="1">IF(OR(B10&lt;&gt;"",J10&lt;&gt;""),CONCATENATE($C$7,"_",$A10,IF($G$4="Cuaderno de Estudio","_small",CONCATENATE(IF(I10="","","n"),IF(LEFT($G$5,1)="F",".jpg",".png")))),"")</f>
        <v>LE_06_05_REC210_IMG01.jpg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109">
        <v>138863261</v>
      </c>
      <c r="C11" s="20" t="str">
        <f t="shared" si="0"/>
        <v>Recurso F7</v>
      </c>
      <c r="D11" s="63" t="s">
        <v>190</v>
      </c>
      <c r="E11" s="63" t="s">
        <v>150</v>
      </c>
      <c r="F11" s="13" t="str">
        <f t="shared" ref="F11:F74" ca="1" si="4">IF(OR(B11&lt;&gt;"",J11&lt;&gt;""),CONCATENATE($C$7,"_",$A11,IF($G$4="Cuaderno de Estudio","_small",CONCATENATE(IF(I11="","","n"),IF(LEFT($G$5,1)="F",".jpg",".png")))),"")</f>
        <v>LE_06_05_REC210_IMG02.jpg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x14ac:dyDescent="0.25">
      <c r="A12" s="12" t="str">
        <f t="shared" si="3"/>
        <v>IMG03</v>
      </c>
      <c r="B12" s="109">
        <v>69380872</v>
      </c>
      <c r="C12" s="20" t="str">
        <f t="shared" si="0"/>
        <v>Recurso F7</v>
      </c>
      <c r="D12" s="63" t="s">
        <v>190</v>
      </c>
      <c r="E12" s="63" t="s">
        <v>155</v>
      </c>
      <c r="F12" s="13" t="str">
        <f t="shared" ca="1" si="4"/>
        <v>LE_06_05_REC210_IMG03n.jpg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LE_06_05_REC210_IMG03a.jpg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x14ac:dyDescent="0.25">
      <c r="A13" s="12" t="str">
        <f t="shared" si="3"/>
        <v>IMG04</v>
      </c>
      <c r="B13" s="109">
        <v>63868303</v>
      </c>
      <c r="C13" s="20" t="str">
        <f t="shared" si="0"/>
        <v>Recurso F7</v>
      </c>
      <c r="D13" s="63" t="s">
        <v>190</v>
      </c>
      <c r="E13" s="63" t="s">
        <v>155</v>
      </c>
      <c r="F13" s="13" t="str">
        <f t="shared" ca="1" si="4"/>
        <v>LE_06_05_REC210_IMG04n.jpg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LE_06_05_REC210_IMG04a.jpg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194</v>
      </c>
      <c r="K13" s="64"/>
      <c r="O13" s="2" t="str">
        <f>'Definición técnica de imagenes'!A19</f>
        <v>F4</v>
      </c>
    </row>
    <row r="14" spans="1:16" s="11" customFormat="1" x14ac:dyDescent="0.25">
      <c r="A14" s="12" t="str">
        <f t="shared" si="3"/>
        <v>IMG05</v>
      </c>
      <c r="B14" s="109">
        <v>227401582</v>
      </c>
      <c r="C14" s="20" t="str">
        <f t="shared" si="0"/>
        <v>Recurso F7</v>
      </c>
      <c r="D14" s="63" t="s">
        <v>190</v>
      </c>
      <c r="E14" s="63" t="s">
        <v>155</v>
      </c>
      <c r="F14" s="13" t="str">
        <f t="shared" ca="1" si="4"/>
        <v>LE_06_05_REC210_IMG05n.jpg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LE_06_05_REC210_IMG05a.jpg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195</v>
      </c>
      <c r="K14" s="64"/>
      <c r="O14" s="2" t="str">
        <f>'Definición técnica de imagenes'!A22</f>
        <v>F6</v>
      </c>
    </row>
    <row r="15" spans="1:16" s="11" customFormat="1" x14ac:dyDescent="0.25">
      <c r="A15" s="12" t="str">
        <f t="shared" si="3"/>
        <v>IMG06</v>
      </c>
      <c r="B15" s="109">
        <v>321915125</v>
      </c>
      <c r="C15" s="20" t="str">
        <f t="shared" si="0"/>
        <v>Recurso F7</v>
      </c>
      <c r="D15" s="63" t="s">
        <v>190</v>
      </c>
      <c r="E15" s="63" t="s">
        <v>155</v>
      </c>
      <c r="F15" s="13" t="str">
        <f t="shared" ca="1" si="4"/>
        <v>LE_06_05_REC210_IMG06n.jpg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LE_06_05_REC210_IMG06a.jpg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ht="14.25" x14ac:dyDescent="0.3">
      <c r="A16" s="12" t="str">
        <f t="shared" si="3"/>
        <v>IMG07</v>
      </c>
      <c r="B16" s="109">
        <v>221909173</v>
      </c>
      <c r="C16" s="20" t="str">
        <f t="shared" si="0"/>
        <v>Recurso F7</v>
      </c>
      <c r="D16" s="63" t="s">
        <v>190</v>
      </c>
      <c r="E16" s="63" t="s">
        <v>155</v>
      </c>
      <c r="F16" s="13" t="str">
        <f t="shared" ca="1" si="4"/>
        <v>LE_06_05_REC210_IMG07n.jpg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LE_06_05_REC210_IMG07a.jpg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197</v>
      </c>
      <c r="K16" s="68"/>
      <c r="O16" s="2" t="str">
        <f>'Definición técnica de imagenes'!A25</f>
        <v>F7</v>
      </c>
    </row>
    <row r="17" spans="1:15" s="11" customFormat="1" x14ac:dyDescent="0.25">
      <c r="A17" s="12" t="str">
        <f t="shared" si="3"/>
        <v>IMG08</v>
      </c>
      <c r="B17" s="109">
        <v>180544658</v>
      </c>
      <c r="C17" s="20" t="str">
        <f t="shared" si="0"/>
        <v>Recurso F7</v>
      </c>
      <c r="D17" s="63" t="s">
        <v>190</v>
      </c>
      <c r="E17" s="63" t="s">
        <v>155</v>
      </c>
      <c r="F17" s="13" t="str">
        <f t="shared" ca="1" si="4"/>
        <v>LE_06_05_REC210_IMG08n.jpg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LE_06_05_REC210_IMG08a.jpg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198</v>
      </c>
      <c r="K17" s="66"/>
      <c r="O17" s="2" t="str">
        <f>'Definición técnica de imagenes'!A27</f>
        <v>F7B</v>
      </c>
    </row>
    <row r="18" spans="1:15" s="11" customFormat="1" ht="27" x14ac:dyDescent="0.25">
      <c r="A18" s="12" t="str">
        <f t="shared" si="3"/>
        <v>IMG09</v>
      </c>
      <c r="B18" s="109">
        <v>186808361</v>
      </c>
      <c r="C18" s="20" t="str">
        <f t="shared" si="0"/>
        <v>Recurso F7</v>
      </c>
      <c r="D18" s="63" t="s">
        <v>190</v>
      </c>
      <c r="E18" s="63" t="s">
        <v>155</v>
      </c>
      <c r="F18" s="13" t="str">
        <f t="shared" ca="1" si="4"/>
        <v>LE_06_05_REC210_IMG09n.jpg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LE_06_05_REC210_IMG09a.jpg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199</v>
      </c>
      <c r="K18" s="66"/>
      <c r="O18" s="2" t="str">
        <f>'Definición técnica de imagenes'!A30</f>
        <v>F8</v>
      </c>
    </row>
    <row r="19" spans="1:15" s="11" customFormat="1" ht="27" x14ac:dyDescent="0.3">
      <c r="A19" s="12" t="str">
        <f t="shared" ref="A19:A50" si="6">IF(OR(B19&lt;&gt;"",J19&lt;&gt;""),CONCATENATE(LEFT(A18,3),IF(MID(A18,4,2)+1&lt;10,CONCATENATE("0",MID(A18,4,2)+1),MID(A18,4,2)+1)),"")</f>
        <v>IMG10</v>
      </c>
      <c r="B19" s="109">
        <v>328265555</v>
      </c>
      <c r="C19" s="20" t="str">
        <f t="shared" si="0"/>
        <v>Recurso F7</v>
      </c>
      <c r="D19" s="63" t="s">
        <v>190</v>
      </c>
      <c r="E19" s="63" t="s">
        <v>155</v>
      </c>
      <c r="F19" s="13" t="str">
        <f t="shared" ca="1" si="4"/>
        <v>LE_06_05_REC210_IMG10n.jpg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LE_06_05_REC210_IMG10a.jpg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200</v>
      </c>
      <c r="K19" s="68"/>
      <c r="O19" s="2" t="str">
        <f>'Definición técnica de imagenes'!A31</f>
        <v>F10</v>
      </c>
    </row>
    <row r="20" spans="1:15" s="11" customFormat="1" x14ac:dyDescent="0.25">
      <c r="A20" s="12" t="str">
        <f t="shared" si="6"/>
        <v>IMG11</v>
      </c>
      <c r="B20" s="109">
        <v>315069692</v>
      </c>
      <c r="C20" s="20" t="str">
        <f t="shared" si="0"/>
        <v>Recurso F7</v>
      </c>
      <c r="D20" s="63" t="s">
        <v>190</v>
      </c>
      <c r="E20" s="63" t="s">
        <v>155</v>
      </c>
      <c r="F20" s="13" t="str">
        <f t="shared" ca="1" si="4"/>
        <v>LE_06_05_REC210_IMG11n.jpg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LE_06_05_REC210_IMG11a.jpg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201</v>
      </c>
      <c r="K20" s="66"/>
      <c r="O20" s="2" t="str">
        <f>'Definición técnica de imagenes'!A32</f>
        <v>F10B</v>
      </c>
    </row>
    <row r="21" spans="1:15" s="11" customFormat="1" x14ac:dyDescent="0.25">
      <c r="A21" s="12" t="str">
        <f t="shared" si="6"/>
        <v>IMG12</v>
      </c>
      <c r="B21" s="109">
        <v>121218253</v>
      </c>
      <c r="C21" s="20" t="str">
        <f t="shared" si="0"/>
        <v>Recurso F7</v>
      </c>
      <c r="D21" s="63" t="s">
        <v>190</v>
      </c>
      <c r="E21" s="63" t="s">
        <v>155</v>
      </c>
      <c r="F21" s="13" t="str">
        <f t="shared" ca="1" si="4"/>
        <v>LE_06_05_REC210_IMG12n.jpg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LE_06_05_REC210_IMG12a.jpg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202</v>
      </c>
      <c r="K21" s="66"/>
      <c r="O21" s="2" t="str">
        <f>'Definición técnica de imagenes'!A33</f>
        <v>F11</v>
      </c>
    </row>
    <row r="22" spans="1:15" s="11" customFormat="1" x14ac:dyDescent="0.25">
      <c r="A22" s="12" t="str">
        <f t="shared" si="6"/>
        <v>IMG13</v>
      </c>
      <c r="B22" s="109">
        <v>257195656</v>
      </c>
      <c r="C22" s="20" t="str">
        <f t="shared" si="0"/>
        <v>Recurso F7</v>
      </c>
      <c r="D22" s="63" t="s">
        <v>190</v>
      </c>
      <c r="E22" s="63" t="s">
        <v>155</v>
      </c>
      <c r="F22" s="13" t="str">
        <f t="shared" ca="1" si="4"/>
        <v>LE_06_05_REC210_IMG13n.jpg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LE_06_05_REC210_IMG13a.jpg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203</v>
      </c>
      <c r="K22" s="69"/>
      <c r="O22" s="2" t="str">
        <f>'Definición técnica de imagenes'!A34</f>
        <v>F12</v>
      </c>
    </row>
    <row r="23" spans="1:15" s="11" customFormat="1" x14ac:dyDescent="0.25">
      <c r="A23" s="12" t="str">
        <f t="shared" si="6"/>
        <v>IMG14</v>
      </c>
      <c r="B23" s="109">
        <v>276975986</v>
      </c>
      <c r="C23" s="20" t="str">
        <f t="shared" si="0"/>
        <v>Recurso F7</v>
      </c>
      <c r="D23" s="63" t="s">
        <v>190</v>
      </c>
      <c r="E23" s="63" t="s">
        <v>155</v>
      </c>
      <c r="F23" s="13" t="str">
        <f t="shared" ca="1" si="4"/>
        <v>LE_06_05_REC210_IMG14n.jpg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LE_06_05_REC210_IMG14a.jpg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t="s">
        <v>204</v>
      </c>
      <c r="K23" s="64"/>
      <c r="O23" s="2" t="str">
        <f>'Definición técnica de imagenes'!A35</f>
        <v>F13</v>
      </c>
    </row>
    <row r="24" spans="1:15" s="11" customFormat="1" x14ac:dyDescent="0.25">
      <c r="A24" s="12" t="str">
        <f t="shared" si="6"/>
        <v>IMG15</v>
      </c>
      <c r="B24" s="109">
        <v>86436103</v>
      </c>
      <c r="C24" s="20" t="str">
        <f t="shared" si="0"/>
        <v>Recurso F7</v>
      </c>
      <c r="D24" s="63" t="s">
        <v>190</v>
      </c>
      <c r="E24" s="63" t="s">
        <v>155</v>
      </c>
      <c r="F24" s="13" t="str">
        <f t="shared" ca="1" si="4"/>
        <v>LE_06_05_REC210_IMG15n.jpg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LE_06_05_REC210_IMG15a.jpg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t="s">
        <v>205</v>
      </c>
      <c r="K24" s="65"/>
      <c r="O24" s="2" t="str">
        <f>'Definición técnica de imagenes'!A37</f>
        <v>F13B</v>
      </c>
    </row>
    <row r="25" spans="1:15" s="11" customFormat="1" x14ac:dyDescent="0.25">
      <c r="A25" s="12" t="str">
        <f t="shared" si="6"/>
        <v>IMG16</v>
      </c>
      <c r="B25" s="109">
        <v>80830993</v>
      </c>
      <c r="C25" s="20" t="str">
        <f t="shared" si="0"/>
        <v>Recurso F7</v>
      </c>
      <c r="D25" s="63" t="s">
        <v>190</v>
      </c>
      <c r="E25" s="63" t="s">
        <v>155</v>
      </c>
      <c r="F25" s="13" t="str">
        <f t="shared" ca="1" si="4"/>
        <v>LE_06_05_REC210_IMG16n.jpg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LE_06_05_REC210_IMG16a.jpg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t="s">
        <v>206</v>
      </c>
      <c r="K25" s="64"/>
    </row>
    <row r="26" spans="1:15" s="11" customFormat="1" x14ac:dyDescent="0.25">
      <c r="A26" s="12" t="str">
        <f t="shared" si="6"/>
        <v>IMG17</v>
      </c>
      <c r="B26" s="109">
        <v>55088254</v>
      </c>
      <c r="C26" s="20" t="str">
        <f t="shared" si="0"/>
        <v>Recurso F7</v>
      </c>
      <c r="D26" s="63" t="s">
        <v>190</v>
      </c>
      <c r="E26" s="63" t="s">
        <v>155</v>
      </c>
      <c r="F26" s="13" t="str">
        <f t="shared" ca="1" si="4"/>
        <v>LE_06_05_REC210_IMG17n.jpg</v>
      </c>
      <c r="G26" s="13" t="str">
        <f ca="1">IF($F26&lt;&gt;"",IF($G$4="Recurso",VLOOKUP($E26,OFFSET('Definición técnica de imagenes'!$A$1,MATCH($G$5,'Definición técnica de imagenes'!$A$1:$A$104,0)-1,1,COUNTIF('Definición técnica de imagenes'!$A$3:$A$102,$G$5),5),5,FALSE),'Definición técnica de imagenes'!$F$16),"")</f>
        <v>320 x 480 px</v>
      </c>
      <c r="H26" s="13" t="str">
        <f t="shared" ca="1" si="5"/>
        <v>LE_06_05_REC210_IMG17a.jpg</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458 px</v>
      </c>
      <c r="J26" s="63" t="s">
        <v>207</v>
      </c>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2016-02-12T06:01:36Z</dcterms:modified>
</cp:coreProperties>
</file>