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5480" windowHeight="129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A13" i="1"/>
  <c r="F13" i="1"/>
  <c r="G13" i="1"/>
  <c r="H13" i="1"/>
  <c r="A11" i="1"/>
  <c r="A12"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<sst xmlns="http://schemas.openxmlformats.org/spreadsheetml/2006/main" count="378" uniqueCount="197">
  <si>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</si>
  <si>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</si>
  <si>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</si>
  <si>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</si>
  <si>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</si>
  <si>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</si>
  <si>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</si>
  <si>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</si>
  <si>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</si>
  <si>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</si>
  <si>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</si>
  <si>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</si>
  <si>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</si>
  <si>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</si>
  <si>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</si>
  <si>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</si>
  <si>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</si>
  <si>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</si>
  <si>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</si>
  <si>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</si>
  <si>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</si>
  <si>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</si>
  <si>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</si>
  <si>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</si>
  <si>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</si>
  <si>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</si>
  <si>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</si>
  <si>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</si>
  <si>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</si>
  <si>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</si>
  <si>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</si>
  <si>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</si>
  <si>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</si>
  <si>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</si>
  <si>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</si>
  <si>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</si>
  <si>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</si>
  <si>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</si>
  <si>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</si>
  <si>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</si>
  <si>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</si>
  <si>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</si>
  <si>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</si>
  <si>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</si>
  <si>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</si>
  <si>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</si>
  <si>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</si>
  <si>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</si>
  <si>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</si>
  <si>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</si>
  <si>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</si>
  <si>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</si>
  <si>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</si>
  <si>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</si>
  <si>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</si>
  <si>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</si>
  <si>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</si>
  <si>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</si>
  <si>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</si>
  <si>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</si>
  <si>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</si>
  <si>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</si>
  <si>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</si>
  <si>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</si>
  <si>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</si>
  <si>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</si>
  <si>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</si>
  <si>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</si>
  <si>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</si>
  <si>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</si>
  <si>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</si>
  <si>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</si>
  <si>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</si>
  <si>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</si>
  <si>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</si>
  <si>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</si>
  <si>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</si>
  <si>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</si>
  <si>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</si>
  <si>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</si>
  <si>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</si>
  <si>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</si>
  <si>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</si>
  <si>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</si>
  <si>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</si>
  <si>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</si>
  <si>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</si>
  <si>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</si>
  <si>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</si>
  <si>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</si>
  <si>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</si>
  <si>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</si>
  <si>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</si>
  <si>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</si>
  <si>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</si>
  <si>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</si>
  <si>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</si>
  <si>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</si>
  <si>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</si>
  <si>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</si>
  <si>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</si>
  <si>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</si>
  <si>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</si>
  <si>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</si>
  <si>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</si>
  <si>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</si>
  <si>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</si>
  <si>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</si>
  <si>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</si>
  <si>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</si>
  <si>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</si>
  <si>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</si>
  <si>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</si>
  <si>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</si>
  <si>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</si>
  <si>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</si>
  <si>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</si>
  <si>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</si>
  <si>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</si>
  <si>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</si>
  <si>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</si>
  <si>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</si>
  <si>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</si>
  <si>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</si>
  <si>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</si>
  <si>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</si>
  <si>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</si>
  <si>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</si>
  <si>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</si>
  <si>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</si>
  <si>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</si>
  <si>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</si>
  <si>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</si>
  <si>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</si>
  <si>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</si>
  <si>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</si>
  <si>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</si>
  <si>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</si>
  <si>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</si>
  <si>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</si>
  <si>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</si>
  <si>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</si>
  <si>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</si>
  <si>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</si>
  <si>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</si>
  <si>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</si>
  <si>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</si>
  <si>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</si>
  <si>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</si>
  <si>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</si>
  <si>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</si>
  <si>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</si>
  <si>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</si>
  <si>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</si>
  <si>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</si>
  <si>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</si>
  <si>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</si>
  <si>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</si>
  <si>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</si>
  <si>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</si>
  <si>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</si>
  <si>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</si>
  <si>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</si>
  <si>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</si>
  <si>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</si>
  <si>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</si>
  <si>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</si>
  <si>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</si>
  <si>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</si>
  <si>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</si>
  <si>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</si>
  <si>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</si>
  <si>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</si>
  <si>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</si>
  <si>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</si>
  <si>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</si>
  <si>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</si>
  <si>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</si>
  <si>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</si>
  <si>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</si>
  <si>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</si>
  <si>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</si>
  <si>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</si>
  <si>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</si>
  <si>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</si>
  <si>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</si>
  <si>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</si>
  <si>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Luis Felipe Pertuz</t>
  </si>
  <si>
    <t>La infografía</t>
  </si>
  <si>
    <t>LE_07_05_REC310</t>
  </si>
  <si>
    <t>http://www.aulaplaneta.com/2015/05/20/infografias/cinco-ventajas-del-trabajo-por-proyectos/index.html</t>
  </si>
  <si>
    <t>Fotografía</t>
  </si>
  <si>
    <t>Infografía: Cinco ventajas del trabajo por proyectos</t>
  </si>
  <si>
    <t> 334503545</t>
  </si>
  <si>
    <t>Pareja organizando</t>
  </si>
  <si>
    <t>Misma pareja, la mujer escribe</t>
  </si>
  <si>
    <t xml:space="preserve">Joven evalúa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</si>
</sst>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3">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1" builtinId="9" hidden="1"/>
    <cellStyle name="Hipervínculo visitado" xfId="52"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D15" sqref="D15"/>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F13B</v>
      </c>
    </row>
    <row r="2" spans="1:16" ht="1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 (imagen con texto)</v>
      </c>
      <c r="N2" s="2">
        <v>0</v>
      </c>
      <c r="O2" s="2" t="str">
        <f>'Definición técnica de imagenes'!A3</f>
        <v>M3A</v>
      </c>
    </row>
    <row r="3" spans="1:16" ht="15">
      <c r="A3" s="1"/>
      <c r="B3" s="4" t="s">
        <v>8</v>
      </c>
      <c r="C3" s="87">
        <v>7</v>
      </c>
      <c r="D3" s="88"/>
      <c r="F3" s="80"/>
      <c r="G3" s="81"/>
      <c r="H3" s="58"/>
      <c r="I3" s="38"/>
      <c r="J3" s="14"/>
      <c r="L3" s="2" t="s">
        <v>154</v>
      </c>
      <c r="M3" s="2" t="str">
        <f ca="1">IF($N3&lt;COUNTIF('Definición técnica de imagenes'!$A$3:$A$102,$G$5),OFFSET('Definición técnica de imagenes'!$A$1,MATCH($G$5,'Definición técnica de imagenes'!$A$1:$A$104,0)-1+$N3,1,1,1),"")</f>
        <v>Contenido (imagen sola)</v>
      </c>
      <c r="N3" s="2">
        <v>1</v>
      </c>
      <c r="O3" s="2" t="str">
        <f>'Definición técnica de imagenes'!A4</f>
        <v>M5A</v>
      </c>
    </row>
    <row r="4" spans="1:16" ht="15">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89" t="s">
        <v>187</v>
      </c>
      <c r="D5" s="90"/>
      <c r="E5" s="5"/>
      <c r="F5" s="37" t="str">
        <f>IF(G4="Recurso","Motor del recurso","")</f>
        <v>Motor del recurso</v>
      </c>
      <c r="G5" s="61" t="s">
        <v>143</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F13B</v>
      </c>
      <c r="F9" s="57" t="s">
        <v>61</v>
      </c>
      <c r="G9" s="57" t="s">
        <v>59</v>
      </c>
      <c r="H9" s="57" t="s">
        <v>60</v>
      </c>
      <c r="I9" s="57" t="s">
        <v>114</v>
      </c>
      <c r="J9" s="18" t="s">
        <v>6</v>
      </c>
      <c r="K9" s="19" t="s">
        <v>7</v>
      </c>
      <c r="O9" s="2" t="str">
        <f>'Definición técnica de imagenes'!A11</f>
        <v>M10B</v>
      </c>
    </row>
    <row r="10" spans="1:16" s="11" customFormat="1" ht="65">
      <c r="A10" s="12" t="str">
        <f>IF(OR(B10&lt;&gt;"",J10&lt;&gt;""),"IMG01","")</f>
        <v>IMG01</v>
      </c>
      <c r="B10" s="62" t="s">
        <v>190</v>
      </c>
      <c r="C10" s="20" t="str">
        <f t="shared" ref="C10:C41" si="0">IF(OR(B10&lt;&gt;"",J10&lt;&gt;""),IF($G$4="Recurso",CONCATENATE($G$4," ",$G$5),$G$4),"")</f>
        <v>Recurso F13B</v>
      </c>
      <c r="D10" s="63" t="s">
        <v>191</v>
      </c>
      <c r="E10" s="63" t="s">
        <v>169</v>
      </c>
      <c r="F10" s="13" t="str">
        <f t="shared" ref="F10" ca="1" si="1">IF(OR(B10&lt;&gt;"",J10&lt;&gt;""),CONCATENATE($C$7,"_",$A10,IF($G$4="Cuaderno de Estudio","_small",CONCATENATE(IF(I10="","","n"),IF(LEFT($G$5,1)="F",".jpg",".png")))),"")</f>
        <v>LE_07_05_REC310_IMG01.jpg</v>
      </c>
      <c r="G10" s="13" t="str">
        <f ca="1">IF($F10&lt;&gt;"",IF($G$4="Recurso",VLOOKUP($E10,OFFSET('Definición técnica de imagenes'!$A$1,MATCH($G$5,'Definición técnica de imagenes'!$A$1:$A$104,0)-1,1,COUNTIF('Definición técnica de imagenes'!$A$3:$A$102,$G$5),5),5,FALSE),'Definición técnica de imagenes'!$F$16),"")</f>
        <v>850 x 400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192</v>
      </c>
      <c r="K10" s="64"/>
      <c r="O10" s="2" t="str">
        <f>'Definición técnica de imagenes'!A12</f>
        <v>M12D</v>
      </c>
    </row>
    <row r="11" spans="1:16" s="11" customFormat="1" ht="14" customHeight="1">
      <c r="A11" s="12" t="str">
        <f t="shared" ref="A11:A18" si="3">IF(OR(B11&lt;&gt;"",J11&lt;&gt;""),CONCATENATE(LEFT(A10,3),IF(MID(A10,4,2)+1&lt;10,CONCATENATE("0",MID(A10,4,2)+1))),"")</f>
        <v>IMG02</v>
      </c>
      <c r="B11" s="62" t="s">
        <v>193</v>
      </c>
      <c r="C11" s="20" t="str">
        <f t="shared" si="0"/>
        <v>Recurso F13B</v>
      </c>
      <c r="D11" s="63" t="s">
        <v>191</v>
      </c>
      <c r="E11" s="63" t="s">
        <v>168</v>
      </c>
      <c r="F11" s="13" t="str">
        <f t="shared" ref="F11:F74" ca="1" si="4">IF(OR(B11&lt;&gt;"",J11&lt;&gt;""),CONCATENATE($C$7,"_",$A11,IF($G$4="Cuaderno de Estudio","_small",CONCATENATE(IF(I11="","","n"),IF(LEFT($G$5,1)="F",".jpg",".png")))),"")</f>
        <v>LE_07_05_REC310_IMG02.jpg</v>
      </c>
      <c r="G11" s="13" t="str">
        <f ca="1">IF($F11&lt;&gt;"",IF($G$4="Recurso",VLOOKUP($E11,OFFSET('Definición técnica de imagenes'!$A$1,MATCH($G$5,'Definición técnica de imagenes'!$A$1:$A$104,0)-1,1,COUNTIF('Definición técnica de imagenes'!$A$3:$A$102,$G$5),5),5,FALSE),'Definición técnica de imagenes'!$F$16),"")</f>
        <v>270 x 375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194</v>
      </c>
      <c r="K11" s="65"/>
      <c r="O11" s="2" t="str">
        <f>'Definición técnica de imagenes'!A13</f>
        <v>M101</v>
      </c>
    </row>
    <row r="12" spans="1:16" s="11" customFormat="1" ht="26">
      <c r="A12" s="12" t="str">
        <f t="shared" si="3"/>
        <v>IMG03</v>
      </c>
      <c r="B12" s="62">
        <v>339778661</v>
      </c>
      <c r="C12" s="20" t="str">
        <f t="shared" si="0"/>
        <v>Recurso F13B</v>
      </c>
      <c r="D12" s="63" t="s">
        <v>191</v>
      </c>
      <c r="E12" s="63" t="s">
        <v>168</v>
      </c>
      <c r="F12" s="13" t="str">
        <f t="shared" ca="1" si="4"/>
        <v>LE_07_05_REC310_IMG03.jpg</v>
      </c>
      <c r="G12" s="13" t="str">
        <f ca="1">IF($F12&lt;&gt;"",IF($G$4="Recurso",VLOOKUP($E12,OFFSET('Definición técnica de imagenes'!$A$1,MATCH($G$5,'Definición técnica de imagenes'!$A$1:$A$104,0)-1,1,COUNTIF('Definición técnica de imagenes'!$A$3:$A$102,$G$5),5),5,FALSE),'Definición técnica de imagenes'!$F$16),"")</f>
        <v>270 x 375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195</v>
      </c>
      <c r="K12" s="64"/>
      <c r="O12" s="2" t="str">
        <f>'Definición técnica de imagenes'!A18</f>
        <v>Diaporama F1</v>
      </c>
    </row>
    <row r="13" spans="1:16" s="11" customFormat="1" ht="26">
      <c r="A13" s="12" t="str">
        <f t="shared" si="3"/>
        <v>IMG04</v>
      </c>
      <c r="B13" s="62">
        <v>339778661</v>
      </c>
      <c r="C13" s="20" t="str">
        <f t="shared" si="0"/>
        <v>Recurso F13B</v>
      </c>
      <c r="D13" s="63" t="s">
        <v>191</v>
      </c>
      <c r="E13" s="63" t="s">
        <v>168</v>
      </c>
      <c r="F13" s="13" t="str">
        <f t="shared" ca="1" si="4"/>
        <v>LE_07_05_REC310_IMG04.jpg</v>
      </c>
      <c r="G13" s="13" t="str">
        <f ca="1">IF($F13&lt;&gt;"",IF($G$4="Recurso",VLOOKUP($E13,OFFSET('Definición técnica de imagenes'!$A$1,MATCH($G$5,'Definición técnica de imagenes'!$A$1:$A$104,0)-1,1,COUNTIF('Definición técnica de imagenes'!$A$3:$A$102,$G$5),5),5,FALSE),'Definición técnica de imagenes'!$F$16),"")</f>
        <v>270 x 375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196</v>
      </c>
      <c r="K13" s="64"/>
      <c r="O13" s="2" t="str">
        <f>'Definición técnica de imagenes'!A19</f>
        <v>F4</v>
      </c>
    </row>
    <row r="14" spans="1:16" s="11" customFormat="1">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3" t="s">
        <v>38</v>
      </c>
      <c r="B1" s="94"/>
      <c r="C1" s="94"/>
      <c r="D1" s="94"/>
      <c r="E1" s="94"/>
      <c r="F1" s="95"/>
    </row>
    <row r="2" spans="1:11">
      <c r="A2" s="30" t="s">
        <v>42</v>
      </c>
      <c r="B2" s="31"/>
      <c r="C2" s="96" t="s">
        <v>13</v>
      </c>
      <c r="D2" s="97"/>
      <c r="E2" s="98"/>
      <c r="F2" s="32"/>
    </row>
    <row r="3" spans="1:11" ht="60">
      <c r="A3" s="33" t="s">
        <v>43</v>
      </c>
      <c r="B3" s="31"/>
      <c r="C3" s="102" t="s">
        <v>14</v>
      </c>
      <c r="D3" s="103"/>
      <c r="E3" s="104"/>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5" t="str">
        <f>CONCATENATE(H21,"_",I21,"_",J21,"_CO")</f>
        <v>LE_07_04_CO</v>
      </c>
      <c r="E5" s="106"/>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1" t="str">
        <f>CONCATENATE("SolicitudGrafica_",D5,".xls")</f>
        <v>SolicitudGrafica_LE_07_04_CO.xls</v>
      </c>
      <c r="E7" s="91"/>
      <c r="F7" s="92"/>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3" t="s">
        <v>41</v>
      </c>
      <c r="B13" s="94"/>
      <c r="C13" s="94"/>
      <c r="D13" s="94"/>
      <c r="E13" s="94"/>
      <c r="F13" s="95"/>
      <c r="I13" s="22" t="s">
        <v>33</v>
      </c>
      <c r="J13" s="22">
        <v>10</v>
      </c>
      <c r="K13" s="22">
        <v>10</v>
      </c>
    </row>
    <row r="14" spans="1:11" ht="16"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6"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 Felipe Pertuz Urrego</cp:lastModifiedBy>
  <dcterms:created xsi:type="dcterms:W3CDTF">2014-07-01T23:43:25Z</dcterms:created>
  <dcterms:modified xsi:type="dcterms:W3CDTF">2016-02-16T17:52:31Z</dcterms:modified>
</cp:coreProperties>
</file>