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ULA PLANETA\GRADO ONCE\GUION 3\Solicitud Grafica-audi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370" windowHeight="705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K45" i="2"/>
  <c r="J21" i="2"/>
  <c r="I21" i="2"/>
  <c r="D5" i="2" s="1"/>
  <c r="D7" i="2" s="1"/>
  <c r="H21" i="2"/>
  <c r="D17" i="2"/>
  <c r="D18"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M8" i="1"/>
  <c r="M7" i="1"/>
  <c r="M6" i="1"/>
  <c r="M5" i="1"/>
  <c r="F5" i="1"/>
  <c r="M4" i="1"/>
  <c r="M3" i="1"/>
  <c r="M2" i="1"/>
  <c r="M1" i="1"/>
  <c r="E9" i="1" s="1"/>
  <c r="A12" i="1" l="1"/>
  <c r="H11" i="1"/>
  <c r="F11" i="1"/>
  <c r="G11" i="1" s="1"/>
  <c r="H10" i="1"/>
  <c r="A13" i="1"/>
  <c r="F10" i="1"/>
  <c r="G10" i="1" s="1"/>
  <c r="F13" i="1" l="1"/>
  <c r="G13" i="1" s="1"/>
  <c r="H13" i="1"/>
  <c r="F12" i="1"/>
  <c r="G12" i="1" s="1"/>
  <c r="H12" i="1"/>
  <c r="A14" i="1"/>
  <c r="F14" i="1" l="1"/>
  <c r="G14" i="1" s="1"/>
  <c r="H14" i="1"/>
  <c r="A15" i="1"/>
  <c r="F15" i="1" l="1"/>
  <c r="G15" i="1" s="1"/>
  <c r="H15" i="1"/>
  <c r="A16" i="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<sst xmlns="http://schemas.openxmlformats.org/spreadsheetml/2006/main" count="388" uniqueCount="198">
  <si>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</si>
  <si>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</si>
  <si>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</si>
  <si>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</si>
  <si>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</si>
  <si>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</si>
  <si>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</si>
  <si>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</si>
  <si>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</si>
  <si>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</si>
  <si>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</si>
  <si>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</si>
  <si>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</si>
  <si>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</si>
  <si>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</si>
  <si>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</si>
  <si>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</si>
  <si>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</si>
  <si>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</si>
  <si>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</si>
  <si>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</si>
  <si>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</si>
  <si>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</si>
  <si>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</si>
  <si>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</si>
  <si>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</si>
  <si>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</si>
  <si>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</si>
  <si>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</si>
  <si>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</si>
  <si>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</si>
  <si>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</si>
  <si>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</si>
  <si>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</si>
  <si>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</si>
  <si>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</si>
  <si>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</si>
  <si>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</si>
  <si>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</si>
  <si>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</si>
  <si>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</si>
  <si>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</si>
  <si>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</si>
  <si>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</si>
  <si>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</si>
  <si>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</si>
  <si>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</si>
  <si>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</si>
  <si>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</si>
  <si>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</si>
  <si>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</si>
  <si>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</si>
  <si>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</si>
  <si>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</si>
  <si>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</si>
  <si>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</si>
  <si>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</si>
  <si>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</si>
  <si>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</si>
  <si>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</si>
  <si>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</si>
  <si>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</si>
  <si>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</si>
  <si>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</si>
  <si>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</si>
  <si>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</si>
  <si>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</si>
  <si>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</si>
  <si>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</si>
  <si>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</si>
  <si>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</si>
  <si>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</si>
  <si>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</si>
  <si>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</si>
  <si>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</si>
  <si>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</si>
  <si>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</si>
  <si>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</si>
  <si>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</si>
  <si>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</si>
  <si>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</si>
  <si>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</si>
  <si>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</si>
  <si>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</si>
  <si>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</si>
  <si>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</si>
  <si>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</si>
  <si>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</si>
  <si>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</si>
  <si>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</si>
  <si>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</si>
  <si>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</si>
  <si>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</si>
  <si>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</si>
  <si>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</si>
  <si>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</si>
  <si>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</si>
  <si>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</si>
  <si>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</si>
  <si>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</si>
  <si>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</si>
  <si>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</si>
  <si>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</si>
  <si>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</si>
  <si>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</si>
  <si>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</si>
  <si>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</si>
  <si>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</si>
  <si>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</si>
  <si>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</si>
  <si>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</si>
  <si>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</si>
  <si>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</si>
  <si>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</si>
  <si>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</si>
  <si>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</si>
  <si>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</si>
  <si>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</si>
  <si>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</si>
  <si>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</si>
  <si>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</si>
  <si>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</si>
  <si>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</si>
  <si>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</si>
  <si>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</si>
  <si>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</si>
  <si>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</si>
  <si>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</si>
  <si>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</si>
  <si>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</si>
  <si>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</si>
  <si>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</si>
  <si>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</si>
  <si>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</si>
  <si>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</si>
  <si>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</si>
  <si>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</si>
  <si>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</si>
  <si>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</si>
  <si>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</si>
  <si>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</si>
  <si>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</si>
  <si>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</si>
  <si>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</si>
  <si>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</si>
  <si>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</si>
  <si>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</si>
  <si>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</si>
  <si>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</si>
  <si>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</si>
  <si>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</si>
  <si>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</si>
  <si>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</si>
  <si>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</si>
  <si>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</si>
  <si>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</si>
  <si>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</si>
  <si>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</si>
  <si>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</si>
  <si>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</si>
  <si>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</si>
  <si>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</si>
  <si>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</si>
  <si>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</si>
  <si>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</si>
  <si>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</si>
  <si>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</si>
  <si>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</si>
  <si>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</si>
  <si>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</si>
  <si>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</si>
  <si>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</si>
  <si>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</si>
  <si>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</si>
  <si>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</si>
  <si>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</si>
  <si>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</si>
  <si>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</si>
  <si>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</si>
  <si>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</si>
  <si>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</si>
  <si>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</si>
  <si>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</si>
  <si>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</si>
  <si>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</si>
  <si>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</si>
  <si>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</si>
  <si>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artículo de opinión</t>
  </si>
  <si>
    <t>Luz Amparo Rubiano</t>
  </si>
  <si>
    <t>LE_11_03_CO_REC170</t>
  </si>
  <si>
    <t>Fotografía</t>
  </si>
  <si>
    <t>Peatones y seguridad vial</t>
  </si>
  <si>
    <t>Motion blurred pedestrians crossing sunlit street</t>
  </si>
  <si>
    <t>The driver and a pedestrian at a crosswalk</t>
  </si>
  <si>
    <t>Businessman goes against the modern building. Blurred motion</t>
  </si>
  <si>
    <t>Busy city street people on zebra crossing</t>
  </si>
  <si>
    <t>urban traffic scene at a pedestrian crossing</t>
  </si>
  <si>
    <t>Crowd of anonymous people walking on busy New York City street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</si>
</sst>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90" zoomScaleNormal="90" zoomScalePageLayoutView="140" workbookViewId="0">
      <pane ySplit="9" topLeftCell="A10" activePane="bottomLeft" state="frozen"/>
      <selection pane="bottomLeft" activeCell="K14" sqref="K14"/>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27" x14ac:dyDescent="0.25">
      <c r="A10" s="12" t="str">
        <f>IF(OR(B10&lt;&gt;"",J10&lt;&gt;""),"IMG01","")</f>
        <v>IMG01</v>
      </c>
      <c r="B10" s="62">
        <v>158232035</v>
      </c>
      <c r="C10" s="20" t="str">
        <f t="shared" ref="C10:C41" si="0">IF(OR(B10&lt;&gt;"",J10&lt;&gt;""),IF($G$4="Recurso",CONCATENATE($G$4," ",$G$5),$G$4),"")</f>
        <v>Recurso M101</v>
      </c>
      <c r="D10" s="63" t="s">
        <v>190</v>
      </c>
      <c r="E10" s="63" t="s">
        <v>155</v>
      </c>
      <c r="F10" s="13" t="str">
        <f t="shared" ref="F10" ca="1" si="1">IF(OR(B10&lt;&gt;"",J10&lt;&gt;""),CONCATENATE($C$7,"_",$A10,IF($G$4="Cuaderno de Estudio","_small",CONCATENATE(IF(I10="","","n"),IF(LEFT($G$5,1)="F",".jpg",".png")))),"")</f>
        <v>LE_11_03_CO_REC170_IMG01n.png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LE_11_03_CO_REC170_IMG01a.png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191</v>
      </c>
      <c r="K10" s="64" t="s">
        <v>192</v>
      </c>
      <c r="O10" s="2" t="str">
        <f>'Definición técnica de imagenes'!A12</f>
        <v>M12D</v>
      </c>
    </row>
    <row r="11" spans="1:16" s="11" customFormat="1" ht="13.9" customHeight="1" x14ac:dyDescent="0.25">
      <c r="A11" s="12" t="str">
        <f t="shared" ref="A11:A18" si="3">IF(OR(B11&lt;&gt;"",J11&lt;&gt;""),CONCATENATE(LEFT(A10,3),IF(MID(A10,4,2)+1&lt;10,CONCATENATE("0",MID(A10,4,2)+1))),"")</f>
        <v>IMG02</v>
      </c>
      <c r="B11" s="62">
        <v>264576434</v>
      </c>
      <c r="C11" s="20" t="str">
        <f t="shared" si="0"/>
        <v>Recurso M101</v>
      </c>
      <c r="D11" s="63" t="s">
        <v>190</v>
      </c>
      <c r="E11" s="63" t="s">
        <v>155</v>
      </c>
      <c r="F11" s="13" t="str">
        <f t="shared" ref="F11:F74" ca="1" si="4">IF(OR(B11&lt;&gt;"",J11&lt;&gt;""),CONCATENATE($C$7,"_",$A11,IF($G$4="Cuaderno de Estudio","_small",CONCATENATE(IF(I11="","","n"),IF(LEFT($G$5,1)="F",".jpg",".png")))),"")</f>
        <v>LE_11_03_CO_REC170_IMG02n.png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LE_11_03_CO_REC170_IMG02a.png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3" t="s">
        <v>191</v>
      </c>
      <c r="K11" s="65" t="s">
        <v>193</v>
      </c>
      <c r="O11" s="2" t="str">
        <f>'Definición técnica de imagenes'!A13</f>
        <v>M101</v>
      </c>
    </row>
    <row r="12" spans="1:16" s="11" customFormat="1" ht="27" x14ac:dyDescent="0.25">
      <c r="A12" s="12" t="str">
        <f t="shared" si="3"/>
        <v>IMG03</v>
      </c>
      <c r="B12" s="62">
        <v>109507994</v>
      </c>
      <c r="C12" s="20" t="str">
        <f t="shared" si="0"/>
        <v>Recurso M101</v>
      </c>
      <c r="D12" s="63" t="s">
        <v>190</v>
      </c>
      <c r="E12" s="63" t="s">
        <v>155</v>
      </c>
      <c r="F12" s="13" t="str">
        <f t="shared" ca="1" si="4"/>
        <v>LE_11_03_CO_REC170_IMG03n.png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LE_11_03_CO_REC170_IMG03a.png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3" t="s">
        <v>191</v>
      </c>
      <c r="K12" s="64" t="s">
        <v>194</v>
      </c>
      <c r="O12" s="2" t="str">
        <f>'Definición técnica de imagenes'!A18</f>
        <v>Diaporama F1</v>
      </c>
    </row>
    <row r="13" spans="1:16" s="11" customFormat="1" ht="27" x14ac:dyDescent="0.25">
      <c r="A13" s="12" t="str">
        <f t="shared" si="3"/>
        <v>IMG04</v>
      </c>
      <c r="B13" s="62">
        <v>315809105</v>
      </c>
      <c r="C13" s="20" t="str">
        <f t="shared" si="0"/>
        <v>Recurso M101</v>
      </c>
      <c r="D13" s="63" t="s">
        <v>190</v>
      </c>
      <c r="E13" s="63" t="s">
        <v>155</v>
      </c>
      <c r="F13" s="13" t="str">
        <f t="shared" ca="1" si="4"/>
        <v>LE_11_03_CO_REC170_IMG04n.png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LE_11_03_CO_REC170_IMG04a.png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3" t="s">
        <v>191</v>
      </c>
      <c r="K13" s="64" t="s">
        <v>195</v>
      </c>
      <c r="O13" s="2" t="str">
        <f>'Definición técnica de imagenes'!A19</f>
        <v>F4</v>
      </c>
    </row>
    <row r="14" spans="1:16" s="11" customFormat="1" ht="27" x14ac:dyDescent="0.25">
      <c r="A14" s="12" t="str">
        <f t="shared" si="3"/>
        <v>IMG05</v>
      </c>
      <c r="B14" s="62">
        <v>94283056</v>
      </c>
      <c r="C14" s="20" t="str">
        <f t="shared" si="0"/>
        <v>Recurso M101</v>
      </c>
      <c r="D14" s="63" t="s">
        <v>190</v>
      </c>
      <c r="E14" s="63" t="s">
        <v>155</v>
      </c>
      <c r="F14" s="13" t="str">
        <f t="shared" ca="1" si="4"/>
        <v>LE_11_03_CO_REC170_IMG05n.png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LE_11_03_CO_REC170_IMG05a.png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3" t="s">
        <v>191</v>
      </c>
      <c r="K14" s="64" t="s">
        <v>196</v>
      </c>
      <c r="O14" s="2" t="str">
        <f>'Definición técnica de imagenes'!A22</f>
        <v>F6</v>
      </c>
    </row>
    <row r="15" spans="1:16" s="11" customFormat="1" ht="40.5" x14ac:dyDescent="0.25">
      <c r="A15" s="12" t="str">
        <f t="shared" si="3"/>
        <v>IMG06</v>
      </c>
      <c r="B15" s="62">
        <v>160644944</v>
      </c>
      <c r="C15" s="20" t="str">
        <f t="shared" si="0"/>
        <v>Recurso M101</v>
      </c>
      <c r="D15" s="63" t="s">
        <v>190</v>
      </c>
      <c r="E15" s="63" t="s">
        <v>155</v>
      </c>
      <c r="F15" s="13" t="str">
        <f t="shared" ca="1" si="4"/>
        <v>LE_11_03_CO_REC170_IMG06n.png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LE_11_03_CO_REC170_IMG06a.png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3" t="s">
        <v>191</v>
      </c>
      <c r="K15" s="66" t="s">
        <v>197</v>
      </c>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Luz Amparo</cp:lastModifiedBy>
  <dcterms:created xsi:type="dcterms:W3CDTF">2014-07-01T23:43:25Z</dcterms:created>
  <dcterms:modified xsi:type="dcterms:W3CDTF">2016-05-18T17:52:14Z</dcterms:modified>
</cp:coreProperties>
</file>