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ULA PLANETA\PROCESO JUNIO 2015\GRADO OCTAVO\LE_08_02_CO\MOTORES Y SOLICITUDES GRAFICA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1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I11" i="1" l="1"/>
  <c r="F11" i="1" s="1"/>
  <c r="G11" i="1" s="1"/>
  <c r="I12" i="1"/>
  <c r="I13" i="1"/>
  <c r="I14" i="1"/>
  <c r="I15" i="1"/>
  <c r="H15" i="1" s="1"/>
  <c r="I16" i="1"/>
  <c r="I17" i="1"/>
  <c r="I18" i="1"/>
  <c r="H18" i="1" s="1"/>
  <c r="I19" i="1"/>
  <c r="H19" i="1" s="1"/>
  <c r="I20" i="1"/>
  <c r="I21" i="1"/>
  <c r="I22" i="1"/>
  <c r="H22" i="1" s="1"/>
  <c r="I23" i="1"/>
  <c r="H23" i="1" s="1"/>
  <c r="I24" i="1"/>
  <c r="I25" i="1"/>
  <c r="I26" i="1"/>
  <c r="H26" i="1" s="1"/>
  <c r="I27" i="1"/>
  <c r="H27" i="1" s="1"/>
  <c r="I28" i="1"/>
  <c r="I29" i="1"/>
  <c r="I30" i="1"/>
  <c r="I31" i="1"/>
  <c r="H31" i="1" s="1"/>
  <c r="I32" i="1"/>
  <c r="I33" i="1"/>
  <c r="I34" i="1"/>
  <c r="I35" i="1"/>
  <c r="H35" i="1" s="1"/>
  <c r="I36" i="1"/>
  <c r="I37" i="1"/>
  <c r="I38" i="1"/>
  <c r="H38" i="1" s="1"/>
  <c r="I39" i="1"/>
  <c r="H39" i="1" s="1"/>
  <c r="I40" i="1"/>
  <c r="I41" i="1"/>
  <c r="I42" i="1"/>
  <c r="H42" i="1" s="1"/>
  <c r="I43" i="1"/>
  <c r="H43" i="1" s="1"/>
  <c r="I44" i="1"/>
  <c r="I45" i="1"/>
  <c r="I46" i="1"/>
  <c r="H46" i="1" s="1"/>
  <c r="I47" i="1"/>
  <c r="H47" i="1" s="1"/>
  <c r="I48" i="1"/>
  <c r="I49" i="1"/>
  <c r="I50" i="1"/>
  <c r="H50" i="1" s="1"/>
  <c r="I51" i="1"/>
  <c r="H51" i="1" s="1"/>
  <c r="I52" i="1"/>
  <c r="I53" i="1"/>
  <c r="H53" i="1" s="1"/>
  <c r="F53" i="1"/>
  <c r="G53" i="1" s="1"/>
  <c r="I54" i="1"/>
  <c r="H54" i="1" s="1"/>
  <c r="F54" i="1"/>
  <c r="G54" i="1" s="1"/>
  <c r="I55" i="1"/>
  <c r="H55" i="1" s="1"/>
  <c r="I56" i="1"/>
  <c r="H56" i="1" s="1"/>
  <c r="F56" i="1"/>
  <c r="G56" i="1" s="1"/>
  <c r="I57" i="1"/>
  <c r="H57" i="1"/>
  <c r="I58" i="1"/>
  <c r="H58" i="1" s="1"/>
  <c r="F58" i="1"/>
  <c r="G58" i="1" s="1"/>
  <c r="I59" i="1"/>
  <c r="H59" i="1" s="1"/>
  <c r="I60" i="1"/>
  <c r="H60" i="1" s="1"/>
  <c r="F60" i="1"/>
  <c r="G60" i="1" s="1"/>
  <c r="I61" i="1"/>
  <c r="H61" i="1" s="1"/>
  <c r="I62" i="1"/>
  <c r="H62" i="1" s="1"/>
  <c r="F62" i="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F61" i="1"/>
  <c r="G61" i="1" s="1"/>
  <c r="F59" i="1"/>
  <c r="G59" i="1" s="1"/>
  <c r="F57" i="1"/>
  <c r="G57" i="1"/>
  <c r="F55" i="1"/>
  <c r="G55" i="1" s="1"/>
  <c r="F52" i="1"/>
  <c r="G52" i="1" s="1"/>
  <c r="H52" i="1"/>
  <c r="F51" i="1"/>
  <c r="G51" i="1" s="1"/>
  <c r="F50" i="1"/>
  <c r="G50" i="1" s="1"/>
  <c r="F49" i="1"/>
  <c r="G49" i="1" s="1"/>
  <c r="H49" i="1"/>
  <c r="F48" i="1"/>
  <c r="G48" i="1" s="1"/>
  <c r="H48" i="1"/>
  <c r="F47" i="1"/>
  <c r="G47" i="1" s="1"/>
  <c r="F46" i="1"/>
  <c r="G46" i="1" s="1"/>
  <c r="F45" i="1"/>
  <c r="G45" i="1" s="1"/>
  <c r="H45" i="1"/>
  <c r="F44" i="1"/>
  <c r="G44" i="1" s="1"/>
  <c r="H44" i="1"/>
  <c r="F43" i="1"/>
  <c r="G43" i="1" s="1"/>
  <c r="F42" i="1"/>
  <c r="G42" i="1" s="1"/>
  <c r="F41" i="1"/>
  <c r="G41" i="1" s="1"/>
  <c r="H41" i="1"/>
  <c r="F40" i="1"/>
  <c r="G40" i="1" s="1"/>
  <c r="H40" i="1"/>
  <c r="F39" i="1"/>
  <c r="G39" i="1" s="1"/>
  <c r="F38" i="1"/>
  <c r="G38" i="1" s="1"/>
  <c r="F37" i="1"/>
  <c r="G37" i="1" s="1"/>
  <c r="H37" i="1"/>
  <c r="F36" i="1"/>
  <c r="G36" i="1" s="1"/>
  <c r="H36" i="1"/>
  <c r="F35" i="1"/>
  <c r="G35" i="1" s="1"/>
  <c r="F34" i="1"/>
  <c r="G34" i="1" s="1"/>
  <c r="H34" i="1"/>
  <c r="F33" i="1"/>
  <c r="G33" i="1" s="1"/>
  <c r="H33" i="1"/>
  <c r="F32" i="1"/>
  <c r="G32" i="1" s="1"/>
  <c r="H32" i="1"/>
  <c r="F31" i="1"/>
  <c r="G31" i="1" s="1"/>
  <c r="F30" i="1"/>
  <c r="G30" i="1" s="1"/>
  <c r="H30" i="1"/>
  <c r="F29" i="1"/>
  <c r="G29" i="1" s="1"/>
  <c r="H29" i="1"/>
  <c r="F28" i="1"/>
  <c r="G28" i="1" s="1"/>
  <c r="H28" i="1"/>
  <c r="F27" i="1"/>
  <c r="G27" i="1"/>
  <c r="F26" i="1"/>
  <c r="G26" i="1" s="1"/>
  <c r="F25" i="1"/>
  <c r="G25" i="1" s="1"/>
  <c r="H25" i="1"/>
  <c r="F24" i="1"/>
  <c r="G24" i="1" s="1"/>
  <c r="H24" i="1"/>
  <c r="F23" i="1"/>
  <c r="G23" i="1" s="1"/>
  <c r="F22" i="1"/>
  <c r="G22" i="1" s="1"/>
  <c r="F21" i="1"/>
  <c r="G21" i="1" s="1"/>
  <c r="H21" i="1"/>
  <c r="F20" i="1"/>
  <c r="G20" i="1" s="1"/>
  <c r="H20" i="1"/>
  <c r="F19" i="1"/>
  <c r="G19" i="1" s="1"/>
  <c r="F18" i="1"/>
  <c r="G18" i="1" s="1"/>
  <c r="F17" i="1"/>
  <c r="G17" i="1" s="1"/>
  <c r="H17" i="1"/>
  <c r="F16" i="1"/>
  <c r="G16" i="1" s="1"/>
  <c r="H16" i="1"/>
  <c r="A10" i="1"/>
  <c r="A11" i="1"/>
  <c r="A12" i="1" s="1"/>
  <c r="K45" i="2"/>
  <c r="J21" i="2"/>
  <c r="I21" i="2"/>
  <c r="D17" i="2" s="1"/>
  <c r="D18" i="2" s="1"/>
  <c r="H21" i="2"/>
  <c r="D5" i="2"/>
  <c r="D7"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H10" i="1" s="1"/>
  <c r="C10" i="1"/>
  <c r="M8" i="1"/>
  <c r="M7" i="1"/>
  <c r="M6" i="1"/>
  <c r="M5" i="1"/>
  <c r="F5" i="1"/>
  <c r="M4" i="1"/>
  <c r="M3" i="1"/>
  <c r="M2" i="1"/>
  <c r="M1" i="1"/>
  <c r="E9" i="1" s="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F10" i="1" l="1"/>
  <c r="G10" i="1" s="1"/>
  <c r="A13" i="1"/>
  <c r="F12" i="1"/>
  <c r="G12" i="1" s="1"/>
  <c r="H12" i="1"/>
  <c r="H11" i="1"/>
  <c r="A14" i="1" l="1"/>
  <c r="A15" i="1" s="1"/>
  <c r="F15" i="1" s="1"/>
  <c r="G15" i="1" s="1"/>
  <c r="F13" i="1"/>
  <c r="G13" i="1" s="1"/>
  <c r="H13" i="1"/>
  <c r="F14" i="1" l="1"/>
  <c r="G14" i="1" s="1"/>
  <c r="H14" i="1"/>
</calcChain>
</file>

<file path=xl/sharedStrings.xml><?xml version="1.0" encoding="utf-8"?>
<sst xmlns="http://schemas.openxmlformats.org/spreadsheetml/2006/main" count="371" uniqueCount="195">
  <si>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</si>
  <si>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</si>
  <si>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</si>
  <si>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</si>
  <si>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</si>
  <si>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</si>
  <si>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</si>
  <si>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</si>
  <si>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</si>
  <si>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</si>
  <si>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</si>
  <si>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</si>
  <si>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</si>
  <si>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</si>
  <si>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</si>
  <si>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</si>
  <si>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</si>
  <si>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</si>
  <si>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</si>
  <si>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</si>
  <si>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</si>
  <si>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</si>
  <si>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</si>
  <si>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</si>
  <si>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</si>
  <si>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</si>
  <si>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</si>
  <si>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</si>
  <si>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</si>
  <si>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</si>
  <si>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</si>
  <si>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</si>
  <si>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</si>
  <si>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</si>
  <si>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</si>
  <si>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</si>
  <si>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</si>
  <si>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</si>
  <si>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</si>
  <si>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</si>
  <si>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</si>
  <si>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</si>
  <si>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</si>
  <si>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</si>
  <si>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</si>
  <si>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</si>
  <si>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</si>
  <si>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</si>
  <si>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</si>
  <si>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</si>
  <si>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</si>
  <si>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</si>
  <si>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</si>
  <si>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</si>
  <si>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</si>
  <si>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</si>
  <si>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</si>
  <si>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</si>
  <si>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</si>
  <si>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</si>
  <si>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</si>
  <si>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</si>
  <si>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</si>
  <si>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</si>
  <si>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</si>
  <si>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</si>
  <si>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</si>
  <si>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</si>
  <si>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</si>
  <si>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</si>
  <si>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</si>
  <si>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</si>
  <si>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</si>
  <si>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</si>
  <si>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</si>
  <si>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</si>
  <si>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</si>
  <si>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</si>
  <si>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</si>
  <si>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</si>
  <si>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</si>
  <si>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</si>
  <si>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</si>
  <si>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</si>
  <si>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</si>
  <si>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</si>
  <si>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</si>
  <si>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</si>
  <si>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</si>
  <si>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</si>
  <si>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</si>
  <si>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</si>
  <si>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</si>
  <si>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</si>
  <si>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</si>
  <si>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</si>
  <si>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</si>
  <si>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</si>
  <si>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</si>
  <si>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</si>
  <si>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</si>
  <si>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</si>
  <si>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</si>
  <si>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</si>
  <si>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</si>
  <si>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</si>
  <si>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</si>
  <si>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</si>
  <si>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</si>
  <si>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</si>
  <si>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</si>
  <si>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</si>
  <si>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</si>
  <si>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</si>
  <si>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</si>
  <si>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</si>
  <si>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</si>
  <si>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</si>
  <si>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</si>
  <si>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</si>
  <si>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</si>
  <si>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</si>
  <si>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</si>
  <si>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</si>
  <si>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</si>
  <si>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</si>
  <si>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</si>
  <si>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</si>
  <si>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</si>
  <si>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</si>
  <si>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</si>
  <si>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</si>
  <si>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</si>
  <si>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</si>
  <si>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</si>
  <si>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</si>
  <si>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</si>
  <si>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</si>
  <si>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</si>
  <si>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</si>
  <si>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</si>
  <si>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</si>
  <si>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</si>
  <si>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</si>
  <si>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</si>
  <si>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</si>
  <si>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</si>
  <si>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 xml:space="preserve"> </t>
  </si>
  <si>
    <t>Webquest</t>
  </si>
  <si>
    <t>F1</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</si>
  <si>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</si>
  <si>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</si>
  <si>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</si>
  <si>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</si>
  <si>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</si>
  <si>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</si>
  <si>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</si>
  <si>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</si>
  <si>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</si>
  <si>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</si>
  <si>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</si>
  <si>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</si>
  <si>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</si>
  <si>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</si>
  <si>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</si>
  <si>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</si>
  <si>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</si>
  <si>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</si>
  <si>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</si>
  <si>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</si>
  <si>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</si>
  <si>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</si>
  <si>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</si>
  <si>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</si>
  <si>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</si>
  <si>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</si>
  <si>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</si>
  <si>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</si>
  <si>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</si>
  <si>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</si>
  <si>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</si>
  <si>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</si>
  <si>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</si>
  <si>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</si>
  <si>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</si>
  <si>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</si>
  <si>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La literatura colombiana de la Colonia</t>
  </si>
  <si>
    <t>Luz Amparo Rubiano</t>
  </si>
  <si>
    <t>LE_08_02_REC350</t>
  </si>
  <si>
    <t>Fotografía</t>
  </si>
  <si>
    <t>Cámaras de reporteros periodísticos</t>
  </si>
  <si>
    <t>Un hombre debatiéndose entre dos opciones</t>
  </si>
  <si>
    <t>Un hombre con la boca tapada con una cinta</t>
  </si>
  <si>
    <t>Una periodista escribiendo</t>
  </si>
  <si>
    <t>Un museo o una galeria con una exposición de arte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</si>
</sst>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9">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9">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6" val="0"/>
</file>

<file path=xl/ctrlProps/ctrlProp3.xml><?xml version="1.0" encoding="utf-8"?>
<formControlPr xmlns="http://schemas.microsoft.com/office/spreadsheetml/2009/9/main" objectType="Drop" dropLines="16" dropStyle="combo" dx="33" fmlaLink="$J$20" fmlaRange="$J$4:$J$19" noThreeD="1" sel="2" val="0"/>
</file>

<file path=xl/ctrlProps/ctrlProp4.xml><?xml version="1.0" encoding="utf-8"?>
<formControlPr xmlns="http://schemas.microsoft.com/office/spreadsheetml/2009/9/main" objectType="Drop" dropLines="61" dropStyle="combo" dx="33" fmlaLink="$K$44" fmlaRange="$K$4:$K$43" noThreeD="1" sel="35" val="7"/>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61" dropStyle="combo" dx="33" fmlaLink="$I$20" fmlaRange="$I$6:$I$14" noThreeD="1" sel="6" val="0"/>
</file>

<file path=xl/ctrlProps/ctrlProp7.xml><?xml version="1.0" encoding="utf-8"?>
<formControlPr xmlns="http://schemas.microsoft.com/office/spreadsheetml/2009/9/main" objectType="Drop" dropLines="61" dropStyle="combo" dx="33" fmlaLink="$J$20" fmlaRange="$J$4:$J$19" noThreeD="1" sel="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 Id="rId9" Type="http://schemas.openxmlformats.org/officeDocument/2006/relationships/ctrlProp" Target="../ctrlProps/ctrlProp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20" workbookViewId="0">
      <pane ySplit="9" topLeftCell="A13" activePane="bottomLeft" state="frozen"/>
      <selection pane="bottomLeft" activeCell="J15" sqref="J15"/>
    </sheetView>
  </sheetViews>
  <sheetFormatPr baseColWidth="10" defaultColWidth="10.875" defaultRowHeight="13.5" x14ac:dyDescent="0.25"/>
  <cols>
    <col min="1" max="1" width="7" style="2" customWidth="1"/>
    <col min="2" max="2" width="21" style="2" customWidth="1"/>
    <col min="3" max="3" width="21.125" style="2" customWidth="1"/>
    <col min="4" max="4" width="15.5" style="2" customWidth="1"/>
    <col min="5" max="5" width="17.125" style="2" customWidth="1"/>
    <col min="6" max="6" width="28.125" style="2" customWidth="1"/>
    <col min="7" max="7" width="20.5" style="2" customWidth="1"/>
    <col min="8" max="8" width="28.625" style="2" customWidth="1"/>
    <col min="9" max="9" width="20.5" style="2" customWidth="1"/>
    <col min="10" max="10" width="38.375" style="15" bestFit="1" customWidth="1"/>
    <col min="11" max="11" width="29.625" style="15" customWidth="1"/>
    <col min="12" max="12" width="20.375" style="2" hidden="1" customWidth="1"/>
    <col min="13" max="13" width="14.5" style="2" hidden="1" customWidth="1"/>
    <col min="14" max="15" width="0"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2" t="s">
        <v>24</v>
      </c>
      <c r="D2" s="83"/>
      <c r="F2" s="75" t="s">
        <v>0</v>
      </c>
      <c r="G2" s="76"/>
      <c r="H2" s="58"/>
      <c r="I2" s="58"/>
      <c r="J2" s="14"/>
      <c r="L2" s="2" t="s">
        <v>155</v>
      </c>
      <c r="M2" s="2" t="str">
        <f ca="1">IF($N2&lt;COUNTIF('Definición técnica de imagenes'!$A$3:$A$102,$G$5),OFFSET('Definición técnica de imagenes'!$A$1,MATCH($G$5,'Definición técnica de imagenes'!$A$1:$A$104,0)-1+$N2,1,1,1),"")</f>
        <v>Contenido</v>
      </c>
      <c r="N2" s="2">
        <v>0</v>
      </c>
    </row>
    <row r="3" spans="1:16" ht="15.75" x14ac:dyDescent="0.25">
      <c r="A3" s="1"/>
      <c r="B3" s="4" t="s">
        <v>8</v>
      </c>
      <c r="C3" s="84">
        <v>8</v>
      </c>
      <c r="D3" s="85"/>
      <c r="F3" s="77">
        <v>42234</v>
      </c>
      <c r="G3" s="78"/>
      <c r="H3" s="58"/>
      <c r="I3" s="38"/>
      <c r="J3" s="14"/>
      <c r="L3" s="2" t="s">
        <v>156</v>
      </c>
      <c r="M3" s="2" t="str">
        <f ca="1">IF($N3&lt;COUNTIF('Definición técnica de imagenes'!$A$3:$A$102,$G$5),OFFSET('Definición técnica de imagenes'!$A$1,MATCH($G$5,'Definición técnica de imagenes'!$A$1:$A$104,0)-1+$N3,1,1,1),"")</f>
        <v/>
      </c>
      <c r="N3" s="2">
        <v>1</v>
      </c>
    </row>
    <row r="4" spans="1:16" ht="16.5" x14ac:dyDescent="0.3">
      <c r="A4" s="1"/>
      <c r="B4" s="4" t="s">
        <v>54</v>
      </c>
      <c r="C4" s="84" t="s">
        <v>186</v>
      </c>
      <c r="D4" s="85"/>
      <c r="E4" s="5"/>
      <c r="F4" s="37" t="s">
        <v>55</v>
      </c>
      <c r="G4" s="61" t="s">
        <v>56</v>
      </c>
      <c r="H4" s="58"/>
      <c r="I4" s="38"/>
      <c r="J4" s="14"/>
      <c r="K4" s="14"/>
      <c r="M4" s="2" t="str">
        <f ca="1">IF($N4&lt;COUNTIF('Definición técnica de imagenes'!$A$3:$A$102,$G$5),OFFSET('Definición técnica de imagenes'!$A$1,MATCH($G$5,'Definición técnica de imagenes'!$A$1:$A$104,0)-1+$N4,1,1,1),"")</f>
        <v/>
      </c>
      <c r="N4" s="2">
        <v>2</v>
      </c>
    </row>
    <row r="5" spans="1:16" ht="17.25" thickBot="1" x14ac:dyDescent="0.35">
      <c r="A5" s="1"/>
      <c r="B5" s="6" t="s">
        <v>1</v>
      </c>
      <c r="C5" s="86" t="s">
        <v>187</v>
      </c>
      <c r="D5" s="87"/>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row>
    <row r="8" spans="1:16" s="8" customFormat="1" ht="16.5" thickBot="1" x14ac:dyDescent="0.3">
      <c r="A8" s="9"/>
      <c r="B8" s="9"/>
      <c r="C8" s="9"/>
      <c r="D8" s="10"/>
      <c r="E8" s="10"/>
      <c r="F8" s="79" t="s">
        <v>62</v>
      </c>
      <c r="G8" s="80"/>
      <c r="H8" s="80"/>
      <c r="I8" s="81"/>
      <c r="J8" s="16"/>
      <c r="K8" s="11"/>
      <c r="M8" s="2" t="str">
        <f ca="1">IF($N8&lt;COUNTIF('Definición técnica de imagenes'!$A$3:$A$102,$G$5),OFFSET('Definición técnica de imagenes'!$A$1,MATCH($G$5,'Definición técnica de imagenes'!$A$1:$A$104,0)-1+$N8,1,1,1),"")</f>
        <v/>
      </c>
      <c r="N8" s="2">
        <v>6</v>
      </c>
      <c r="O8" s="2"/>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row>
    <row r="10" spans="1:16" s="11" customFormat="1" x14ac:dyDescent="0.25">
      <c r="A10" s="12" t="str">
        <f>IF(OR(B10&lt;&gt;"",J10&lt;&gt;""),"IMG01","")</f>
        <v>IMG01</v>
      </c>
      <c r="B10" s="62">
        <v>116274418</v>
      </c>
      <c r="C10" s="20" t="str">
        <f t="shared" ref="C10:C41" si="0">IF(OR(B10&lt;&gt;"",J10&lt;&gt;""),IF($G$4="Recurso",CONCATENATE($G$4," ",$G$5),$G$4),"")</f>
        <v>Recurso M101</v>
      </c>
      <c r="D10" s="63" t="s">
        <v>189</v>
      </c>
      <c r="E10" s="63" t="s">
        <v>157</v>
      </c>
      <c r="F10" s="13" t="str">
        <f t="shared" ref="F10" ca="1" si="1">IF(OR(B10&lt;&gt;"",J10&lt;&gt;""),CONCATENATE($C$7,"_",$A10,IF($G$4="Cuaderno de Estudio","_small",CONCATENATE(IF(I10="","","n"),IF(LEFT($G$5,1)="F",".jpg",".png")))),"")</f>
        <v>LE_08_02_REC350_IMG01n.png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LE_08_02_REC350_IMG01a.png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190</v>
      </c>
      <c r="K10" s="64"/>
    </row>
    <row r="11" spans="1:16" s="11" customFormat="1" ht="14.1" customHeight="1" x14ac:dyDescent="0.25">
      <c r="A11" s="12" t="str">
        <f t="shared" ref="A11:A18" si="3">IF(OR(B11&lt;&gt;"",J11&lt;&gt;""),CONCATENATE(LEFT(A10,3),IF(MID(A10,4,2)+1&lt;10,CONCATENATE("0",MID(A10,4,2)+1))),"")</f>
        <v>IMG02</v>
      </c>
      <c r="B11" s="62">
        <v>210341461</v>
      </c>
      <c r="C11" s="20" t="str">
        <f t="shared" si="0"/>
        <v>Recurso M101</v>
      </c>
      <c r="D11" s="63" t="s">
        <v>189</v>
      </c>
      <c r="E11" s="63" t="s">
        <v>157</v>
      </c>
      <c r="F11" s="13" t="str">
        <f t="shared" ref="F11:F74" ca="1" si="4">IF(OR(B11&lt;&gt;"",J11&lt;&gt;""),CONCATENATE($C$7,"_",$A11,IF($G$4="Cuaderno de Estudio","_small",CONCATENATE(IF(I11="","","n"),IF(LEFT($G$5,1)="F",".jpg",".png")))),"")</f>
        <v>LE_08_02_REC350_IMG02n.png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LE_08_02_REC350_IMG02a.png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191</v>
      </c>
      <c r="K11" s="65"/>
    </row>
    <row r="12" spans="1:16" s="11" customFormat="1" ht="27" x14ac:dyDescent="0.25">
      <c r="A12" s="12" t="str">
        <f t="shared" si="3"/>
        <v>IMG03</v>
      </c>
      <c r="B12" s="62">
        <v>197246114</v>
      </c>
      <c r="C12" s="20" t="str">
        <f t="shared" si="0"/>
        <v>Recurso M101</v>
      </c>
      <c r="D12" s="63" t="s">
        <v>189</v>
      </c>
      <c r="E12" s="63"/>
      <c r="F12" s="13" t="e">
        <f t="shared" ca="1" si="4"/>
        <v>#N/A</v>
      </c>
      <c r="G12" s="13" t="e">
        <f ca="1">IF($F12&lt;&gt;"",IF($G$4="Recurso",VLOOKUP($E12,OFFSET('Definición técnica de imagenes'!$A$1,MATCH($G$5,'Definición técnica de imagenes'!$A$1:$A$104,0)-1,1,COUNTIF('Definición técnica de imagenes'!$A$3:$A$102,$G$5),5),5,FALSE),'Definición técnica de imagenes'!$F$16),"")</f>
        <v>#N/A</v>
      </c>
      <c r="H12" s="13" t="e">
        <f t="shared" ca="1" si="5"/>
        <v>#N/A</v>
      </c>
      <c r="I12" s="13" t="e">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#N/A</v>
      </c>
      <c r="J12" s="64" t="s">
        <v>192</v>
      </c>
      <c r="K12" s="64"/>
    </row>
    <row r="13" spans="1:16" s="11" customFormat="1" x14ac:dyDescent="0.25">
      <c r="A13" s="12" t="str">
        <f t="shared" si="3"/>
        <v>IMG04</v>
      </c>
      <c r="B13" s="62">
        <v>289876256</v>
      </c>
      <c r="C13" s="20" t="str">
        <f t="shared" si="0"/>
        <v>Recurso M101</v>
      </c>
      <c r="D13" s="63" t="s">
        <v>189</v>
      </c>
      <c r="E13" s="63" t="s">
        <v>157</v>
      </c>
      <c r="F13" s="13" t="str">
        <f t="shared" ca="1" si="4"/>
        <v>LE_08_02_REC350_IMG04n.png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LE_08_02_REC350_IMG04a.png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193</v>
      </c>
      <c r="K13" s="64"/>
    </row>
    <row r="14" spans="1:16" s="11" customFormat="1" ht="27" x14ac:dyDescent="0.25">
      <c r="A14" s="12" t="str">
        <f t="shared" si="3"/>
        <v>IMG05</v>
      </c>
      <c r="B14" s="62">
        <v>154949267</v>
      </c>
      <c r="C14" s="20" t="str">
        <f t="shared" si="0"/>
        <v>Recurso M101</v>
      </c>
      <c r="D14" s="63" t="s">
        <v>189</v>
      </c>
      <c r="E14" s="63" t="s">
        <v>157</v>
      </c>
      <c r="F14" s="13" t="str">
        <f t="shared" ca="1" si="4"/>
        <v>LE_08_02_REC350_IMG05n.png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LE_08_02_REC350_IMG05a.png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194</v>
      </c>
      <c r="K14" s="64"/>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row>
    <row r="17" spans="1:11"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row>
    <row r="18" spans="1:11"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row>
    <row r="19" spans="1:11"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row>
    <row r="20" spans="1:11"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row>
    <row r="21" spans="1:11"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row>
    <row r="22" spans="1:11"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row>
    <row r="23" spans="1:11"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row>
    <row r="24" spans="1:11"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row>
    <row r="25" spans="1:11"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1"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1"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row>
    <row r="28" spans="1:11"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1"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1"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1"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1"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1"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1"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row>
    <row r="35" spans="1:11"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row>
    <row r="36" spans="1:11"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row>
    <row r="37" spans="1:11"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1"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1"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1"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1"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1"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1"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1"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1"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1"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1"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1"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5SxudWqiRStbC1g4eWzYT8NGcrbVjRDZX8NadnReTh/MA+7g7axqUE3rpO9QJ0SQKljHf3MWVEAi/iSPUOVTeQ==" saltValue="lllnRd6lpJKg8uTJiPcnYQ==" spinCount="100000" sheet="1" objects="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"M3A,M5A,M6A,M7A,M8A,M9B,M9C,M10B,M12D,M101,F1,F4,F6,F7,F7B,F8,F11,F13,F13B"</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13" workbookViewId="0">
      <selection activeCell="D17" sqref="D17:F17"/>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0" t="s">
        <v>38</v>
      </c>
      <c r="B1" s="91"/>
      <c r="C1" s="91"/>
      <c r="D1" s="91"/>
      <c r="E1" s="91"/>
      <c r="F1" s="92"/>
    </row>
    <row r="2" spans="1:11" x14ac:dyDescent="0.25">
      <c r="A2" s="30" t="s">
        <v>42</v>
      </c>
      <c r="B2" s="31"/>
      <c r="C2" s="93" t="s">
        <v>13</v>
      </c>
      <c r="D2" s="94"/>
      <c r="E2" s="95"/>
      <c r="F2" s="32"/>
    </row>
    <row r="3" spans="1:11" ht="63" x14ac:dyDescent="0.25">
      <c r="A3" s="33" t="s">
        <v>43</v>
      </c>
      <c r="B3" s="31"/>
      <c r="C3" s="99" t="s">
        <v>14</v>
      </c>
      <c r="D3" s="100"/>
      <c r="E3" s="101"/>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2" t="str">
        <f>CONCATENATE(H21,"_",I21,"_",J21,"_CO")</f>
        <v>LE_08_02_CO</v>
      </c>
      <c r="E5" s="103"/>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88" t="str">
        <f>CONCATENATE("SolicitudGrafica_",D5,".xls")</f>
        <v>SolicitudGrafica_LE_08_02_CO.xls</v>
      </c>
      <c r="E7" s="88"/>
      <c r="F7" s="89"/>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0" t="s">
        <v>41</v>
      </c>
      <c r="B13" s="91"/>
      <c r="C13" s="91"/>
      <c r="D13" s="91"/>
      <c r="E13" s="91"/>
      <c r="F13" s="92"/>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3" t="s">
        <v>49</v>
      </c>
      <c r="D15" s="94"/>
      <c r="E15" s="94"/>
      <c r="F15" s="95"/>
      <c r="J15" s="22">
        <v>12</v>
      </c>
      <c r="K15" s="22">
        <v>12</v>
      </c>
    </row>
    <row r="16" spans="1:11" ht="66.95"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6" t="str">
        <f>CONCATENATE(H21,"_",I21,"_",J21,"_",K45)</f>
        <v>LE_08_02_REC350</v>
      </c>
      <c r="E17" s="97"/>
      <c r="F17" s="98"/>
      <c r="J17" s="22">
        <v>14</v>
      </c>
      <c r="K17" s="22">
        <v>14</v>
      </c>
    </row>
    <row r="18" spans="1:11" ht="79.5" thickBot="1" x14ac:dyDescent="0.3">
      <c r="A18" s="33" t="s">
        <v>48</v>
      </c>
      <c r="B18" s="31"/>
      <c r="C18" s="59" t="s">
        <v>120</v>
      </c>
      <c r="D18" s="88" t="str">
        <f>CONCATENATE("SolicitudGrafica_",D17,".xls")</f>
        <v>SolicitudGrafica_LE_08_02_REC350.xls</v>
      </c>
      <c r="E18" s="88"/>
      <c r="F18" s="89"/>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6</v>
      </c>
      <c r="J20" s="22">
        <v>2</v>
      </c>
      <c r="K20" s="22">
        <v>17</v>
      </c>
    </row>
    <row r="21" spans="1:11" x14ac:dyDescent="0.25">
      <c r="H21" s="22" t="str">
        <f>IF(INDEX(H4:H7,H20)=H4,"MA",IF(INDEX(H4:H7,H20)=H5,"CN",IF(INDEX(H4:H7,H20)=H6,"CS",IF(INDEX(H4:H7,H20)=H7,"LE"))))</f>
        <v>LE</v>
      </c>
      <c r="I21" s="22" t="str">
        <f>CONCATENATE(IF((I20+2)&lt;10,"0",""),I20+2)</f>
        <v>08</v>
      </c>
      <c r="J21" s="22" t="str">
        <f>CONCATENATE(IF(J20&lt;10,"0",""),J20)</f>
        <v>02</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35</v>
      </c>
    </row>
    <row r="45" spans="11:11" x14ac:dyDescent="0.25">
      <c r="K45" s="22" t="str">
        <f>CONCATENATE("REC",K44,0)</f>
        <v>REC350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4"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8"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9"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24" activePane="bottomLeft" state="frozen"/>
      <selection pane="bottomLeft" activeCell="F39" sqref="F39"/>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5" t="s">
        <v>56</v>
      </c>
      <c r="B1" s="105" t="s">
        <v>151</v>
      </c>
      <c r="C1" s="105" t="s">
        <v>63</v>
      </c>
      <c r="D1" s="105" t="s">
        <v>64</v>
      </c>
      <c r="E1" s="105" t="s">
        <v>5</v>
      </c>
      <c r="F1" s="105" t="s">
        <v>65</v>
      </c>
      <c r="G1" s="105" t="s">
        <v>66</v>
      </c>
      <c r="H1" s="104" t="s">
        <v>68</v>
      </c>
      <c r="I1" s="104"/>
    </row>
    <row r="2" spans="1:10" x14ac:dyDescent="0.25">
      <c r="A2" s="105"/>
      <c r="B2" s="105"/>
      <c r="C2" s="105"/>
      <c r="D2" s="105"/>
      <c r="E2" s="105"/>
      <c r="F2" s="105"/>
      <c r="G2" s="105"/>
      <c r="H2" s="39" t="s">
        <v>65</v>
      </c>
      <c r="I2" s="39" t="s">
        <v>66</v>
      </c>
    </row>
    <row r="3" spans="1:10" s="41" customFormat="1" ht="14.85" customHeight="1" x14ac:dyDescent="0.25">
      <c r="A3" s="40" t="s">
        <v>69</v>
      </c>
      <c r="B3" s="40" t="s">
        <v>157</v>
      </c>
      <c r="C3" s="40" t="s">
        <v>70</v>
      </c>
      <c r="D3" s="40" t="s">
        <v>71</v>
      </c>
      <c r="E3" s="40" t="s">
        <v>72</v>
      </c>
      <c r="F3" s="40" t="s">
        <v>73</v>
      </c>
      <c r="G3" s="40"/>
      <c r="H3" s="40" t="s">
        <v>122</v>
      </c>
      <c r="I3" s="40"/>
    </row>
    <row r="4" spans="1:10" s="41" customFormat="1" ht="14.85" customHeight="1" x14ac:dyDescent="0.25">
      <c r="A4" s="42" t="s">
        <v>57</v>
      </c>
      <c r="B4" s="40" t="s">
        <v>157</v>
      </c>
      <c r="C4" s="42" t="s">
        <v>74</v>
      </c>
      <c r="D4" s="42" t="s">
        <v>71</v>
      </c>
      <c r="E4" s="42" t="s">
        <v>72</v>
      </c>
      <c r="F4" s="42" t="s">
        <v>75</v>
      </c>
      <c r="G4" s="42" t="s">
        <v>76</v>
      </c>
      <c r="H4" s="42" t="s">
        <v>123</v>
      </c>
      <c r="I4" s="42" t="s">
        <v>124</v>
      </c>
    </row>
    <row r="5" spans="1:10" s="41" customFormat="1" ht="14.85" customHeight="1" x14ac:dyDescent="0.25">
      <c r="A5" s="43" t="s">
        <v>77</v>
      </c>
      <c r="B5" s="40" t="s">
        <v>157</v>
      </c>
      <c r="C5" s="42" t="s">
        <v>78</v>
      </c>
      <c r="D5" s="42" t="s">
        <v>71</v>
      </c>
      <c r="E5" s="42" t="s">
        <v>72</v>
      </c>
      <c r="F5" s="42" t="s">
        <v>75</v>
      </c>
      <c r="G5" s="42" t="s">
        <v>76</v>
      </c>
      <c r="H5" s="42" t="s">
        <v>123</v>
      </c>
      <c r="I5" s="42" t="s">
        <v>124</v>
      </c>
    </row>
    <row r="6" spans="1:10" s="41" customFormat="1" ht="14.85" customHeight="1" x14ac:dyDescent="0.25">
      <c r="A6" s="42" t="s">
        <v>58</v>
      </c>
      <c r="B6" s="40" t="s">
        <v>157</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157</v>
      </c>
      <c r="C8" s="42" t="s">
        <v>81</v>
      </c>
      <c r="D8" s="42" t="s">
        <v>71</v>
      </c>
      <c r="E8" s="42" t="s">
        <v>72</v>
      </c>
      <c r="F8" s="42" t="s">
        <v>75</v>
      </c>
      <c r="G8" s="42" t="s">
        <v>76</v>
      </c>
      <c r="H8" s="42" t="s">
        <v>123</v>
      </c>
      <c r="I8" s="42" t="s">
        <v>124</v>
      </c>
    </row>
    <row r="9" spans="1:10" s="41" customFormat="1" ht="14.85" customHeight="1" x14ac:dyDescent="0.25">
      <c r="A9" s="42" t="s">
        <v>82</v>
      </c>
      <c r="B9" s="40" t="s">
        <v>157</v>
      </c>
      <c r="C9" s="42" t="s">
        <v>83</v>
      </c>
      <c r="D9" s="42" t="s">
        <v>71</v>
      </c>
      <c r="E9" s="42" t="s">
        <v>72</v>
      </c>
      <c r="F9" s="42" t="s">
        <v>75</v>
      </c>
      <c r="G9" s="42" t="s">
        <v>76</v>
      </c>
      <c r="H9" s="42" t="s">
        <v>123</v>
      </c>
      <c r="I9" s="42" t="s">
        <v>124</v>
      </c>
    </row>
    <row r="10" spans="1:10" s="41" customFormat="1" ht="14.85" customHeight="1" x14ac:dyDescent="0.25">
      <c r="A10" s="42" t="s">
        <v>84</v>
      </c>
      <c r="B10" s="40" t="s">
        <v>157</v>
      </c>
      <c r="C10" s="42" t="s">
        <v>85</v>
      </c>
      <c r="D10" s="42" t="s">
        <v>71</v>
      </c>
      <c r="E10" s="42" t="s">
        <v>72</v>
      </c>
      <c r="F10" s="42" t="s">
        <v>75</v>
      </c>
      <c r="G10" s="42" t="s">
        <v>76</v>
      </c>
      <c r="H10" s="42" t="s">
        <v>123</v>
      </c>
      <c r="I10" s="42" t="s">
        <v>124</v>
      </c>
    </row>
    <row r="11" spans="1:10" s="41" customFormat="1" ht="14.85" customHeight="1" x14ac:dyDescent="0.25">
      <c r="A11" s="42" t="s">
        <v>86</v>
      </c>
      <c r="B11" s="40" t="s">
        <v>157</v>
      </c>
      <c r="C11" s="42" t="s">
        <v>87</v>
      </c>
      <c r="D11" s="42" t="s">
        <v>71</v>
      </c>
      <c r="E11" s="42" t="s">
        <v>72</v>
      </c>
      <c r="F11" s="42" t="s">
        <v>88</v>
      </c>
      <c r="G11" s="42"/>
      <c r="H11" s="42" t="s">
        <v>122</v>
      </c>
      <c r="I11" s="42"/>
    </row>
    <row r="12" spans="1:10" s="41" customFormat="1" ht="14.85" customHeight="1" x14ac:dyDescent="0.25">
      <c r="A12" s="42" t="s">
        <v>89</v>
      </c>
      <c r="B12" s="40" t="s">
        <v>157</v>
      </c>
      <c r="C12" s="73" t="s">
        <v>90</v>
      </c>
      <c r="D12" s="42" t="s">
        <v>71</v>
      </c>
      <c r="E12" s="42" t="s">
        <v>72</v>
      </c>
      <c r="F12" s="42" t="s">
        <v>75</v>
      </c>
      <c r="G12" s="42" t="s">
        <v>76</v>
      </c>
      <c r="H12" s="42" t="s">
        <v>123</v>
      </c>
      <c r="I12" s="42" t="s">
        <v>124</v>
      </c>
    </row>
    <row r="13" spans="1:10" s="41" customFormat="1" ht="14.85" customHeight="1" x14ac:dyDescent="0.25">
      <c r="A13" s="42" t="s">
        <v>91</v>
      </c>
      <c r="B13" s="40" t="s">
        <v>157</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ht="14.85" customHeight="1" x14ac:dyDescent="0.25">
      <c r="A15" s="44" t="s">
        <v>96</v>
      </c>
      <c r="B15" s="44"/>
      <c r="C15" s="44" t="s">
        <v>97</v>
      </c>
      <c r="D15" s="42" t="s">
        <v>98</v>
      </c>
      <c r="E15" s="44" t="s">
        <v>93</v>
      </c>
      <c r="F15" s="44" t="s">
        <v>117</v>
      </c>
      <c r="G15" s="44"/>
      <c r="H15" s="42" t="s">
        <v>122</v>
      </c>
      <c r="I15" s="44"/>
      <c r="J15" s="22" t="s">
        <v>99</v>
      </c>
    </row>
    <row r="16" spans="1:10" ht="14.85" customHeight="1" x14ac:dyDescent="0.25">
      <c r="A16" s="46" t="s">
        <v>100</v>
      </c>
      <c r="B16" s="46"/>
      <c r="C16" s="46"/>
      <c r="D16" s="43" t="s">
        <v>98</v>
      </c>
      <c r="E16" s="46" t="s">
        <v>101</v>
      </c>
      <c r="F16" s="45" t="s">
        <v>115</v>
      </c>
      <c r="G16" s="45" t="s">
        <v>116</v>
      </c>
      <c r="H16" s="46" t="s">
        <v>161</v>
      </c>
      <c r="I16" s="46" t="s">
        <v>160</v>
      </c>
      <c r="J16" s="47" t="s">
        <v>102</v>
      </c>
    </row>
    <row r="17" spans="1:10" ht="14.85" customHeight="1" x14ac:dyDescent="0.25">
      <c r="A17" s="42" t="s">
        <v>103</v>
      </c>
      <c r="B17" s="42"/>
      <c r="C17" s="42"/>
      <c r="D17" s="42" t="s">
        <v>71</v>
      </c>
      <c r="E17" s="42" t="s">
        <v>72</v>
      </c>
      <c r="F17" s="42" t="s">
        <v>158</v>
      </c>
      <c r="G17" s="42" t="s">
        <v>159</v>
      </c>
      <c r="H17" s="48" t="s">
        <v>104</v>
      </c>
      <c r="I17" s="48" t="s">
        <v>105</v>
      </c>
      <c r="J17" s="49" t="s">
        <v>106</v>
      </c>
    </row>
    <row r="18" spans="1:10" ht="14.85" customHeight="1" x14ac:dyDescent="0.25">
      <c r="A18" s="42" t="s">
        <v>149</v>
      </c>
      <c r="B18" s="42" t="s">
        <v>157</v>
      </c>
      <c r="C18" s="44" t="s">
        <v>150</v>
      </c>
      <c r="D18" s="44" t="s">
        <v>71</v>
      </c>
      <c r="E18" s="44" t="s">
        <v>93</v>
      </c>
      <c r="F18" s="44" t="s">
        <v>117</v>
      </c>
      <c r="G18" s="44"/>
      <c r="H18" s="42" t="s">
        <v>122</v>
      </c>
      <c r="I18" s="44"/>
      <c r="J18" s="49"/>
    </row>
    <row r="19" spans="1:10" ht="14.85" customHeight="1" x14ac:dyDescent="0.25">
      <c r="A19" s="42" t="s">
        <v>137</v>
      </c>
      <c r="B19" s="42" t="s">
        <v>152</v>
      </c>
      <c r="C19" s="44"/>
      <c r="D19" s="44" t="s">
        <v>71</v>
      </c>
      <c r="E19" s="44" t="s">
        <v>93</v>
      </c>
      <c r="F19" s="44" t="s">
        <v>173</v>
      </c>
      <c r="G19" s="44"/>
      <c r="H19" s="42" t="s">
        <v>122</v>
      </c>
      <c r="I19" s="44"/>
      <c r="J19" s="49"/>
    </row>
    <row r="20" spans="1:10" ht="14.85" customHeight="1" x14ac:dyDescent="0.25">
      <c r="A20" s="42" t="s">
        <v>137</v>
      </c>
      <c r="B20" s="42" t="s">
        <v>157</v>
      </c>
      <c r="C20" s="44"/>
      <c r="D20" s="44" t="s">
        <v>71</v>
      </c>
      <c r="E20" s="44" t="s">
        <v>93</v>
      </c>
      <c r="F20" s="44" t="s">
        <v>174</v>
      </c>
      <c r="G20" s="44"/>
      <c r="H20" s="42" t="s">
        <v>122</v>
      </c>
      <c r="I20" s="44"/>
      <c r="J20" s="49"/>
    </row>
    <row r="21" spans="1:10" ht="14.85" customHeight="1" x14ac:dyDescent="0.25">
      <c r="A21" s="42" t="s">
        <v>137</v>
      </c>
      <c r="B21" s="42" t="s">
        <v>165</v>
      </c>
      <c r="C21" s="44"/>
      <c r="D21" s="44" t="s">
        <v>71</v>
      </c>
      <c r="E21" s="44" t="s">
        <v>93</v>
      </c>
      <c r="F21" s="44" t="s">
        <v>175</v>
      </c>
      <c r="G21" s="44"/>
      <c r="H21" s="42" t="s">
        <v>122</v>
      </c>
      <c r="I21" s="72"/>
      <c r="J21" s="49"/>
    </row>
    <row r="22" spans="1:10" ht="14.85" customHeight="1" x14ac:dyDescent="0.25">
      <c r="A22" s="44" t="s">
        <v>132</v>
      </c>
      <c r="B22" s="44" t="s">
        <v>152</v>
      </c>
      <c r="C22" s="44" t="s">
        <v>133</v>
      </c>
      <c r="D22" s="42" t="s">
        <v>71</v>
      </c>
      <c r="E22" s="45" t="s">
        <v>93</v>
      </c>
      <c r="F22" s="46" t="s">
        <v>176</v>
      </c>
      <c r="G22" s="44"/>
      <c r="H22" s="42" t="s">
        <v>122</v>
      </c>
    </row>
    <row r="23" spans="1:10" ht="14.85" customHeight="1" x14ac:dyDescent="0.25">
      <c r="A23" s="42" t="s">
        <v>132</v>
      </c>
      <c r="B23" s="42" t="s">
        <v>157</v>
      </c>
      <c r="C23" s="44" t="s">
        <v>133</v>
      </c>
      <c r="D23" s="44" t="s">
        <v>71</v>
      </c>
      <c r="E23" s="44" t="s">
        <v>93</v>
      </c>
      <c r="F23" s="46" t="s">
        <v>177</v>
      </c>
      <c r="G23" s="46" t="s">
        <v>178</v>
      </c>
      <c r="H23" s="44" t="s">
        <v>123</v>
      </c>
      <c r="I23" s="44" t="s">
        <v>124</v>
      </c>
    </row>
    <row r="24" spans="1:10" ht="14.85" customHeight="1" x14ac:dyDescent="0.25">
      <c r="A24" s="42" t="s">
        <v>134</v>
      </c>
      <c r="B24" s="42" t="s">
        <v>157</v>
      </c>
      <c r="C24" s="44"/>
      <c r="D24" s="44"/>
      <c r="E24" s="44"/>
      <c r="F24" s="46"/>
      <c r="G24" s="46"/>
      <c r="H24" s="44"/>
      <c r="I24" s="44"/>
    </row>
    <row r="25" spans="1:10" ht="14.85" customHeight="1" x14ac:dyDescent="0.25">
      <c r="A25" s="42" t="s">
        <v>135</v>
      </c>
      <c r="B25" s="42" t="s">
        <v>152</v>
      </c>
      <c r="C25" s="44" t="s">
        <v>144</v>
      </c>
      <c r="D25" s="44" t="s">
        <v>71</v>
      </c>
      <c r="E25" s="44" t="s">
        <v>93</v>
      </c>
      <c r="F25" s="46" t="s">
        <v>176</v>
      </c>
      <c r="G25" s="46"/>
      <c r="H25" s="42" t="s">
        <v>122</v>
      </c>
    </row>
    <row r="26" spans="1:10" ht="14.85" customHeight="1" x14ac:dyDescent="0.25">
      <c r="A26" s="42" t="s">
        <v>135</v>
      </c>
      <c r="B26" s="42" t="s">
        <v>157</v>
      </c>
      <c r="C26" s="44" t="s">
        <v>144</v>
      </c>
      <c r="D26" s="44" t="s">
        <v>71</v>
      </c>
      <c r="E26" s="44" t="s">
        <v>93</v>
      </c>
      <c r="F26" s="46" t="s">
        <v>177</v>
      </c>
      <c r="G26" s="46" t="s">
        <v>178</v>
      </c>
      <c r="H26" s="44" t="s">
        <v>123</v>
      </c>
      <c r="I26" s="44" t="s">
        <v>124</v>
      </c>
    </row>
    <row r="27" spans="1:10" ht="14.85" customHeight="1" x14ac:dyDescent="0.25">
      <c r="A27" s="42" t="s">
        <v>138</v>
      </c>
      <c r="B27" s="42" t="s">
        <v>167</v>
      </c>
      <c r="C27" s="44" t="s">
        <v>133</v>
      </c>
      <c r="D27" s="44" t="s">
        <v>71</v>
      </c>
      <c r="E27" s="44" t="s">
        <v>93</v>
      </c>
      <c r="F27" s="46" t="s">
        <v>176</v>
      </c>
      <c r="G27" s="46"/>
      <c r="H27" s="42" t="s">
        <v>122</v>
      </c>
    </row>
    <row r="28" spans="1:10" ht="14.85" customHeight="1" x14ac:dyDescent="0.25">
      <c r="A28" s="42" t="s">
        <v>138</v>
      </c>
      <c r="B28" s="42" t="s">
        <v>168</v>
      </c>
      <c r="C28" s="44" t="s">
        <v>133</v>
      </c>
      <c r="D28" s="44" t="s">
        <v>71</v>
      </c>
      <c r="E28" s="44" t="s">
        <v>93</v>
      </c>
      <c r="F28" s="46" t="s">
        <v>179</v>
      </c>
      <c r="G28" s="46"/>
      <c r="H28" s="42" t="s">
        <v>166</v>
      </c>
    </row>
    <row r="29" spans="1:10" ht="14.85" customHeight="1" x14ac:dyDescent="0.25">
      <c r="A29" s="42" t="s">
        <v>138</v>
      </c>
      <c r="B29" s="42" t="s">
        <v>157</v>
      </c>
      <c r="C29" s="44" t="s">
        <v>133</v>
      </c>
      <c r="D29" s="44" t="s">
        <v>71</v>
      </c>
      <c r="E29" s="44" t="s">
        <v>93</v>
      </c>
      <c r="F29" s="46" t="s">
        <v>177</v>
      </c>
      <c r="G29" s="46" t="s">
        <v>178</v>
      </c>
      <c r="H29" s="44" t="s">
        <v>123</v>
      </c>
      <c r="I29" s="44" t="s">
        <v>124</v>
      </c>
    </row>
    <row r="30" spans="1:10" ht="14.85" customHeight="1" x14ac:dyDescent="0.25">
      <c r="A30" s="42" t="s">
        <v>139</v>
      </c>
      <c r="B30" s="42" t="s">
        <v>157</v>
      </c>
      <c r="C30" s="44" t="s">
        <v>169</v>
      </c>
      <c r="D30" s="44" t="s">
        <v>71</v>
      </c>
      <c r="E30" s="44" t="s">
        <v>93</v>
      </c>
      <c r="F30" s="44" t="s">
        <v>180</v>
      </c>
      <c r="G30" s="44"/>
      <c r="H30" s="44"/>
      <c r="I30" s="44"/>
    </row>
    <row r="31" spans="1:10" ht="14.85" customHeight="1" x14ac:dyDescent="0.25">
      <c r="A31" s="42" t="s">
        <v>140</v>
      </c>
      <c r="B31" s="42" t="s">
        <v>157</v>
      </c>
      <c r="C31" s="44" t="s">
        <v>145</v>
      </c>
      <c r="D31" s="44"/>
      <c r="E31" s="44"/>
      <c r="F31" s="44"/>
      <c r="G31" s="44"/>
      <c r="H31" s="44"/>
      <c r="I31" s="44"/>
    </row>
    <row r="32" spans="1:10" ht="14.85" customHeight="1" x14ac:dyDescent="0.25">
      <c r="A32" s="42" t="s">
        <v>141</v>
      </c>
      <c r="B32" s="42" t="s">
        <v>157</v>
      </c>
      <c r="C32" s="44"/>
      <c r="D32" s="44"/>
      <c r="E32" s="44"/>
      <c r="F32" s="44"/>
      <c r="G32" s="44"/>
      <c r="H32" s="44"/>
      <c r="I32" s="44"/>
    </row>
    <row r="33" spans="1:9" ht="14.85" customHeight="1" x14ac:dyDescent="0.25">
      <c r="A33" s="42" t="s">
        <v>136</v>
      </c>
      <c r="B33" s="42" t="s">
        <v>157</v>
      </c>
      <c r="C33" s="44" t="s">
        <v>147</v>
      </c>
      <c r="D33" s="44"/>
      <c r="E33" s="44"/>
      <c r="F33" s="44"/>
      <c r="G33" s="44"/>
      <c r="H33" s="44"/>
      <c r="I33" s="44"/>
    </row>
    <row r="34" spans="1:9" ht="14.85" customHeight="1" x14ac:dyDescent="0.25">
      <c r="A34" s="42" t="s">
        <v>142</v>
      </c>
      <c r="B34" s="42" t="s">
        <v>157</v>
      </c>
      <c r="C34" s="44"/>
      <c r="D34" s="44"/>
      <c r="E34" s="44"/>
      <c r="F34" s="44"/>
      <c r="G34" s="44"/>
      <c r="H34" s="44"/>
      <c r="I34" s="44"/>
    </row>
    <row r="35" spans="1:9" ht="14.85" customHeight="1" x14ac:dyDescent="0.25">
      <c r="A35" s="42" t="s">
        <v>95</v>
      </c>
      <c r="B35" s="42" t="s">
        <v>153</v>
      </c>
      <c r="C35" s="44" t="s">
        <v>148</v>
      </c>
      <c r="D35" s="44" t="s">
        <v>71</v>
      </c>
      <c r="E35" s="44" t="s">
        <v>93</v>
      </c>
      <c r="F35" s="44" t="s">
        <v>181</v>
      </c>
      <c r="G35" s="44" t="s">
        <v>183</v>
      </c>
      <c r="H35" s="44" t="s">
        <v>123</v>
      </c>
      <c r="I35" s="44" t="s">
        <v>124</v>
      </c>
    </row>
    <row r="36" spans="1:9" ht="14.85" customHeight="1" x14ac:dyDescent="0.25">
      <c r="A36" s="42" t="s">
        <v>95</v>
      </c>
      <c r="B36" s="42" t="s">
        <v>154</v>
      </c>
      <c r="C36" s="44" t="s">
        <v>148</v>
      </c>
      <c r="D36" s="44" t="s">
        <v>71</v>
      </c>
      <c r="E36" s="44" t="s">
        <v>93</v>
      </c>
      <c r="F36" s="44" t="s">
        <v>182</v>
      </c>
      <c r="G36" s="44" t="s">
        <v>183</v>
      </c>
      <c r="H36" s="44" t="s">
        <v>123</v>
      </c>
      <c r="I36" s="44" t="s">
        <v>124</v>
      </c>
    </row>
    <row r="37" spans="1:9" ht="14.85" customHeight="1" x14ac:dyDescent="0.25">
      <c r="A37" s="42" t="s">
        <v>143</v>
      </c>
      <c r="B37" s="42" t="s">
        <v>170</v>
      </c>
      <c r="C37" s="44" t="s">
        <v>172</v>
      </c>
      <c r="D37" s="44" t="s">
        <v>71</v>
      </c>
      <c r="E37" s="44" t="s">
        <v>93</v>
      </c>
      <c r="F37" s="44" t="s">
        <v>184</v>
      </c>
      <c r="G37" s="44"/>
      <c r="H37" s="44"/>
      <c r="I37" s="44"/>
    </row>
    <row r="38" spans="1:9" ht="14.85" customHeight="1" x14ac:dyDescent="0.25">
      <c r="A38" s="42" t="s">
        <v>143</v>
      </c>
      <c r="B38" s="42" t="s">
        <v>171</v>
      </c>
      <c r="C38" s="44" t="s">
        <v>172</v>
      </c>
      <c r="D38" s="44" t="s">
        <v>71</v>
      </c>
      <c r="E38" s="44" t="s">
        <v>93</v>
      </c>
      <c r="F38" s="44" t="s">
        <v>185</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163</v>
      </c>
      <c r="E44" s="55"/>
      <c r="F44" s="55"/>
    </row>
    <row r="45" spans="1:9" x14ac:dyDescent="0.25">
      <c r="A45" s="54" t="s">
        <v>112</v>
      </c>
      <c r="B45" s="54"/>
      <c r="C45" s="55" t="s">
        <v>130</v>
      </c>
      <c r="D45" s="56" t="s">
        <v>131</v>
      </c>
      <c r="E45" s="55"/>
      <c r="F45" s="55"/>
    </row>
    <row r="46" spans="1:9" ht="47.25" x14ac:dyDescent="0.25">
      <c r="A46" s="54" t="s">
        <v>164</v>
      </c>
      <c r="B46" s="54"/>
      <c r="C46" s="55" t="s">
        <v>162</v>
      </c>
      <c r="D46" s="56" t="s">
        <v>113</v>
      </c>
      <c r="E46" s="55"/>
      <c r="F46" s="55"/>
    </row>
  </sheetData>
  <sheetProtection algorithmName="SHA-512" hashValue="qWgTxtpLbRUvu5aroR2UqIhjRvI+W9eTnNtggnQN6cunxZc9eASg+7JPhibGu2Qmhok1RUSlRXeo4cauHXAeZg==" saltValue="j5ozy/tthsrY5igtMeBtrA=="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AMPARO RUBIANO</cp:lastModifiedBy>
  <dcterms:created xsi:type="dcterms:W3CDTF">2014-07-01T23:43:25Z</dcterms:created>
  <dcterms:modified xsi:type="dcterms:W3CDTF">2015-08-19T00:22:36Z</dcterms:modified>
</cp:coreProperties>
</file>